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7526a3ec9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b2212b031ac74195"/>
    <x:sheet xmlns:r="http://schemas.openxmlformats.org/officeDocument/2006/relationships" name="Inputs" sheetId="2" r:id="Rde83c5497b3c4da6"/>
    <x:sheet xmlns:r="http://schemas.openxmlformats.org/officeDocument/2006/relationships" name="Daily_Data" sheetId="3" r:id="Rd6a9e47472fd4af8"/>
    <x:sheet xmlns:r="http://schemas.openxmlformats.org/officeDocument/2006/relationships" name="Calculations" sheetId="4" r:id="R49fc086883074d18"/>
    <x:sheet xmlns:r="http://schemas.openxmlformats.org/officeDocument/2006/relationships" name="Vessel_Reference" sheetId="5" r:id="R5cc1b3f946fd4af0"/>
    <x:sheet xmlns:r="http://schemas.openxmlformats.org/officeDocument/2006/relationships" name="Method" sheetId="6" r:id="Rbe8aa9175b6648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1"/>
      <x:color rgb="FF0B1D1B"/>
      <x:name val="Carlito"/>
    </x:font>
    <x:font>
      <x:b/>
      <x:sz val="16"/>
      <x:color rgb="FFFFFFFF"/>
      <x:name val="Carlito"/>
    </x:font>
    <x:font>
      <x:b/>
      <x:sz val="11"/>
      <x:color rgb="FF31564F"/>
      <x:name val="Carlito"/>
    </x:font>
    <x:font>
      <x:sz val="11"/>
      <x:color rgb="FF243D38"/>
      <x:name val="Carlito"/>
    </x:font>
    <x:font>
      <x:b/>
      <x:sz val="10"/>
      <x:color rgb="FFFFFFFF"/>
      <x:name val="Segoe UI"/>
    </x:font>
    <x:font>
      <x:sz val="10"/>
      <x:name val="Segoe UI"/>
    </x:font>
    <x:font>
      <x:b/>
      <x:sz val="10"/>
      <x:color rgb="FF31564F"/>
      <x:name val="Segoe UI"/>
    </x:font>
    <x:font>
      <x:b/>
      <x:sz val="10"/>
      <x:color rgb="FF0B1D1B"/>
      <x:name val="Segoe UI"/>
    </x:font>
    <x:font>
      <x:sz val="10"/>
      <x:color rgb="FF243D38"/>
      <x:name val="Segoe UI"/>
    </x:font>
  </x:fonts>
  <x:fills count="6">
    <x:fill>
      <x:patternFill patternType="none"/>
    </x:fill>
    <x:fill>
      <x:patternFill patternType="gray125"/>
    </x:fill>
    <x:fill>
      <x:patternFill patternType="solid">
        <x:fgColor rgb="FFDDEFEA"/>
      </x:patternFill>
    </x:fill>
    <x:fill>
      <x:patternFill patternType="solid">
        <x:fgColor rgb="FF0C2421"/>
      </x:patternFill>
    </x:fill>
    <x:fill>
      <x:patternFill patternType="solid">
        <x:fgColor rgb="FFF5FAF8"/>
      </x:patternFill>
    </x:fill>
    <x:fill>
      <x:patternFill patternType="solid">
        <x:fgColor rgb="FFFFF8DC"/>
      </x:patternFill>
    </x:fill>
  </x:fills>
  <x:borders count="14">
    <x:border/>
    <x:border>
      <x:left style="thin">
        <x:color rgb="FFBFD4D0"/>
      </x:left>
      <x:right style="thin">
        <x:color rgb="FFBFD4D0"/>
      </x:right>
      <x:top style="thin">
        <x:color rgb="FFBFD4D0"/>
      </x:top>
      <x:bottom style="thin">
        <x:color rgb="FFBFD4D0"/>
      </x:bottom>
    </x:border>
    <x:border>
      <x:left style="thin">
        <x:color rgb="FFD6E5E2"/>
      </x:left>
      <x:right style="thin">
        <x:color rgb="FFD6E5E2"/>
      </x:right>
      <x:top style="thin">
        <x:color rgb="FFD6E5E2"/>
      </x:top>
      <x:bottom style="thin">
        <x:color rgb="FFD6E5E2"/>
      </x:bottom>
    </x:border>
    <x:border>
      <x:left style="thin">
        <x:color rgb="FFF7C948"/>
      </x:left>
      <x:right style="thin">
        <x:color rgb="FFF7C948"/>
      </x:right>
      <x:top style="thin">
        <x:color rgb="FFF7C948"/>
      </x:top>
    </x:border>
    <x:border>
      <x:left style="thin">
        <x:color rgb="FFF7C948"/>
      </x:left>
      <x:right style="thin">
        <x:color rgb="FFF7C948"/>
      </x:right>
    </x:border>
    <x:border>
      <x:left style="thin">
        <x:color rgb="FFF7C948"/>
      </x:left>
      <x:right style="thin">
        <x:color rgb="FFF7C948"/>
      </x:right>
      <x:bottom style="thin">
        <x:color rgb="FFF7C948"/>
      </x:bottom>
    </x:border>
    <x:border>
      <x:left style="thin">
        <x:color rgb="FFF7C948"/>
      </x:left>
      <x:top style="thin">
        <x:color rgb="FFF7C948"/>
      </x:top>
    </x:border>
    <x:border>
      <x:top style="thin">
        <x:color rgb="FFF7C948"/>
      </x:top>
    </x:border>
    <x:border>
      <x:right style="thin">
        <x:color rgb="FFF7C948"/>
      </x:right>
      <x:top style="thin">
        <x:color rgb="FFF7C948"/>
      </x:top>
    </x:border>
    <x:border>
      <x:left style="thin">
        <x:color rgb="FFF7C948"/>
      </x:left>
    </x:border>
    <x:border>
      <x:right style="thin">
        <x:color rgb="FFF7C948"/>
      </x:right>
    </x:border>
    <x:border>
      <x:left style="thin">
        <x:color rgb="FFF7C948"/>
      </x:left>
      <x:bottom style="thin">
        <x:color rgb="FFF7C948"/>
      </x:bottom>
    </x:border>
    <x:border>
      <x:bottom style="thin">
        <x:color rgb="FFF7C948"/>
      </x:bottom>
    </x:border>
    <x:border>
      <x:right style="thin">
        <x:color rgb="FFF7C948"/>
      </x:right>
      <x:bottom style="thin">
        <x:color rgb="FFF7C948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0" borderId="2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13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4" borderId="2" xfId="0" applyNumberFormat="1" applyFont="1" applyFill="1" applyBorder="1"/>
    <x:xf numFmtId="0" fontId="6" fillId="0" borderId="2" xfId="0" applyNumberFormat="1" applyFont="1" applyFill="1" applyBorder="1"/>
    <x:xf numFmtId="0" fontId="8" fillId="2" borderId="1" xfId="0" applyNumberFormat="1" applyFont="1" applyFill="1" applyBorder="1"/>
    <x:xf numFmtId="0" fontId="9" fillId="5" borderId="6" xfId="0" applyNumberFormat="1" applyFont="1" applyFill="1" applyBorder="1"/>
    <x:xf numFmtId="0" fontId="9" fillId="5" borderId="7" xfId="0" applyNumberFormat="1" applyFont="1" applyFill="1" applyBorder="1"/>
    <x:xf numFmtId="0" fontId="9" fillId="5" borderId="8" xfId="0" applyNumberFormat="1" applyFont="1" applyFill="1" applyBorder="1"/>
    <x:xf numFmtId="0" fontId="9" fillId="5" borderId="9" xfId="0" applyNumberFormat="1" applyFont="1" applyFill="1" applyBorder="1"/>
    <x:xf numFmtId="0" fontId="9" fillId="5" borderId="0" xfId="0" applyNumberFormat="1" applyFont="1" applyFill="1" applyBorder="1"/>
    <x:xf numFmtId="0" fontId="9" fillId="5" borderId="10" xfId="0" applyNumberFormat="1" applyFont="1" applyFill="1" applyBorder="1"/>
    <x:xf numFmtId="0" fontId="9" fillId="5" borderId="11" xfId="0" applyNumberFormat="1" applyFont="1" applyFill="1" applyBorder="1"/>
    <x:xf numFmtId="0" fontId="9" fillId="5" borderId="12" xfId="0" applyNumberFormat="1" applyFont="1" applyFill="1" applyBorder="1"/>
    <x:xf numFmtId="0" fontId="9" fillId="5" borderId="13" xfId="0" applyNumberFormat="1" applyFont="1" applyFill="1" applyBorder="1"/>
    <x:xf numFmtId="0" fontId="9" fillId="5" borderId="3" xfId="0" applyNumberFormat="1" applyFont="1" applyFill="1" applyBorder="1"/>
    <x:xf numFmtId="0" fontId="9" fillId="5" borderId="4" xfId="0" applyNumberFormat="1" applyFont="1" applyFill="1" applyBorder="1"/>
    <x:xf numFmtId="0" fontId="9" fillId="5" borderId="5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82f17468e4e19" /><Relationship Type="http://schemas.openxmlformats.org/officeDocument/2006/relationships/theme" Target="/xl/theme/theme1.xml" Id="R04d7127c39c543df" /><Relationship Type="http://schemas.openxmlformats.org/officeDocument/2006/relationships/sharedStrings" Target="/xl/sharedStrings.xml" Id="R22bf87c1ebf54174" /><Relationship Type="http://schemas.openxmlformats.org/officeDocument/2006/relationships/worksheet" Target="/xl/worksheets/sheet1.xml" Id="Rb2212b031ac74195" /><Relationship Type="http://schemas.openxmlformats.org/officeDocument/2006/relationships/worksheet" Target="/xl/worksheets/sheet2.xml" Id="Rde83c5497b3c4da6" /><Relationship Type="http://schemas.openxmlformats.org/officeDocument/2006/relationships/worksheet" Target="/xl/worksheets/sheet3.xml" Id="Rd6a9e47472fd4af8" /><Relationship Type="http://schemas.openxmlformats.org/officeDocument/2006/relationships/worksheet" Target="/xl/worksheets/sheet4.xml" Id="R49fc086883074d18" /><Relationship Type="http://schemas.openxmlformats.org/officeDocument/2006/relationships/worksheet" Target="/xl/worksheets/sheet5.xml" Id="R5cc1b3f946fd4af0" /><Relationship Type="http://schemas.openxmlformats.org/officeDocument/2006/relationships/worksheet" Target="/xl/worksheets/sheet6.xml" Id="Rbe8aa9175b6648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23" t="str">
        <x:v>SMC IMO-Style CII / CO2 Report</x:v>
      </x:c>
      <x:c r="B1" s="23" t="str"/>
      <x:c r="C1" s="23" t="str"/>
      <x:c r="D1" s="23" t="str"/>
      <x:c r="E1" s="23" t="str"/>
      <x:c r="F1" s="23" t="str"/>
      <x:c r="G1" s="23" t="str"/>
      <x:c r="H1" s="23" t="str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25" t="str">
        <x:v>Vessel</x:v>
      </x:c>
      <x:c r="B3" s="26" t="str">
        <x:f>IF(Inputs!B4="","",Inputs!B4)</x:f>
        <x:v>Ocean Destiny</x:v>
      </x:c>
      <x:c r="C3" s="24"/>
      <x:c r="D3" s="25" t="str">
        <x:v>Attained CII</x:v>
      </x:c>
      <x:c r="E3" s="26" t="str">
        <x:f>IF(Inputs!B30="","",Inputs!B30)</x:f>
      </x:c>
      <x:c r="F3" s="24"/>
      <x:c r="G3" s="24"/>
      <x:c r="H3" s="24"/>
    </x:row>
    <x:row r="4">
      <x:c r="A4" s="25" t="str">
        <x:v>IMO Number</x:v>
      </x:c>
      <x:c r="B4" s="26" t="str">
        <x:f>IF(Inputs!B5="","",Inputs!B5)</x:f>
      </x:c>
      <x:c r="C4" s="24"/>
      <x:c r="D4" s="25" t="str">
        <x:v>Required CII</x:v>
      </x:c>
      <x:c r="E4" s="26" t="n">
        <x:f>IF(Inputs!B33="","",Inputs!B33)</x:f>
        <x:v>4.709637498011393</x:v>
      </x:c>
      <x:c r="F4" s="24"/>
      <x:c r="G4" s="24"/>
      <x:c r="H4" s="24"/>
    </x:row>
    <x:row r="5">
      <x:c r="A5" s="25" t="str">
        <x:v>Reporting Year</x:v>
      </x:c>
      <x:c r="B5" s="26" t="n">
        <x:f>IF(Inputs!B6="","",Inputs!B6)</x:f>
        <x:v>2026</x:v>
      </x:c>
      <x:c r="C5" s="24"/>
      <x:c r="D5" s="25" t="str">
        <x:v>Ratio</x:v>
      </x:c>
      <x:c r="E5" s="26" t="str">
        <x:f>IF(Inputs!B34="","",Inputs!B34)</x:f>
      </x:c>
      <x:c r="F5" s="24"/>
      <x:c r="G5" s="24"/>
      <x:c r="H5" s="24"/>
    </x:row>
    <x:row r="6">
      <x:c r="A6" s="25" t="str">
        <x:v>DWT</x:v>
      </x:c>
      <x:c r="B6" s="26" t="n">
        <x:f>IF(Inputs!B7="","",Inputs!B7)</x:f>
        <x:v>55848</x:v>
      </x:c>
      <x:c r="C6" s="24"/>
      <x:c r="D6" s="25" t="str">
        <x:v>Rating</x:v>
      </x:c>
      <x:c r="E6" s="26" t="str">
        <x:f>IF(Inputs!B35="","",Inputs!B35)</x:f>
      </x:c>
      <x:c r="F6" s="24"/>
      <x:c r="G6" s="24"/>
      <x:c r="H6" s="24"/>
    </x:row>
    <x:row r="7">
      <x:c r="A7" s="25" t="str">
        <x:v>Reporting Period</x:v>
      </x:c>
      <x:c r="B7" s="26" t="str">
        <x:f>IF(OR(Inputs!B9="",Inputs!B10=""),"",Inputs!B9&amp;" to "&amp;Inputs!B10)</x:f>
        <x:v>2026-01-01 to 2026-12-31</x:v>
      </x:c>
      <x:c r="C7" s="24"/>
      <x:c r="D7" s="25" t="str">
        <x:v>Daily Avg CII</x:v>
      </x:c>
      <x:c r="E7" s="26" t="str">
        <x:f>IF(Calculations!B12="","",Calculations!B12)</x:f>
      </x:c>
      <x:c r="F7" s="24"/>
      <x:c r="G7" s="24"/>
      <x:c r="H7" s="24"/>
    </x:row>
    <x:row r="8">
      <x:c r="A8" s="25" t="str">
        <x:v>Fuel Oil Consumption MT</x:v>
      </x:c>
      <x:c r="B8" s="26" t="str">
        <x:f>IF(Inputs!B26="","",Inputs!B26)</x:f>
      </x:c>
      <x:c r="C8" s="24"/>
      <x:c r="D8" s="25" t="str">
        <x:v>Daily Records</x:v>
      </x:c>
      <x:c r="E8" s="26" t="str">
        <x:f>IF(Calculations!B13=0,"",Calculations!B13)</x:f>
      </x:c>
      <x:c r="F8" s="24"/>
      <x:c r="G8" s="24"/>
      <x:c r="H8" s="24"/>
    </x:row>
    <x:row r="9">
      <x:c r="A9" s="25" t="str">
        <x:v>CO2 Emission MT</x:v>
      </x:c>
      <x:c r="B9" s="26" t="str">
        <x:f>IF(Inputs!B27="","",Inputs!B27)</x:f>
      </x:c>
      <x:c r="C9" s="24"/>
      <x:c r="D9" s="25" t="str">
        <x:v>Zero Distance Fuel Days</x:v>
      </x:c>
      <x:c r="E9" s="26" t="str">
        <x:f>IF(Calculations!B14=0,"",Calculations!B14)</x:f>
      </x:c>
      <x:c r="F9" s="24"/>
      <x:c r="G9" s="24"/>
      <x:c r="H9" s="24"/>
    </x:row>
    <x:row r="10">
      <x:c r="A10" s="25" t="str">
        <x:v>Distance Travelled NM</x:v>
      </x:c>
      <x:c r="B10" s="26" t="str">
        <x:f>IF(Inputs!B28="","",Inputs!B28)</x:f>
      </x:c>
      <x:c r="C10" s="24"/>
      <x:c r="D10" s="24"/>
      <x:c r="E10" s="24"/>
      <x:c r="F10" s="24"/>
      <x:c r="G10" s="24"/>
      <x:c r="H10" s="24"/>
    </x:row>
    <x:row r="11">
      <x:c r="A11" s="25" t="str">
        <x:v>Hours Underway</x:v>
      </x:c>
      <x:c r="B11" s="26" t="str">
        <x:f>IF(Inputs!B29="","",Inputs!B29)</x:f>
      </x:c>
      <x:c r="C11" s="24"/>
      <x:c r="D11" s="24"/>
      <x:c r="E11" s="24"/>
      <x:c r="F11" s="24"/>
      <x:c r="G11" s="24"/>
      <x:c r="H11" s="24"/>
    </x:row>
    <x:row r="12">
      <x:c r="A12" s="24"/>
      <x:c r="B12" s="24"/>
      <x:c r="C12" s="24"/>
      <x:c r="D12" s="24"/>
      <x:c r="E12" s="24"/>
      <x:c r="F12" s="24"/>
      <x:c r="G12" s="24"/>
      <x:c r="H12" s="24"/>
    </x:row>
    <x:row r="13">
      <x:c r="A13" s="24"/>
      <x:c r="B13" s="24"/>
      <x:c r="C13" s="24"/>
      <x:c r="D13" s="24"/>
      <x:c r="E13" s="24"/>
      <x:c r="F13" s="24"/>
      <x:c r="G13" s="24"/>
      <x:c r="H13" s="24"/>
    </x:row>
    <x:row r="14">
      <x:c r="A14" s="27" t="str">
        <x:v>Fuel Type</x:v>
      </x:c>
      <x:c r="B14" s="27" t="str">
        <x:v>Fuel MT</x:v>
      </x:c>
      <x:c r="C14" s="27" t="str">
        <x:v>CO2 MT</x:v>
      </x:c>
      <x:c r="D14" s="27" t="str">
        <x:v>ME MT</x:v>
      </x:c>
      <x:c r="E14" s="27" t="str">
        <x:v>AE MT</x:v>
      </x:c>
      <x:c r="F14" s="27" t="str">
        <x:v>Boiler MT</x:v>
      </x:c>
      <x:c r="G14" s="27" t="str">
        <x:v>CF</x:v>
      </x:c>
      <x:c r="H14" s="27" t="str">
        <x:v>Note</x:v>
      </x:c>
    </x:row>
    <x:row r="15">
      <x:c r="A15" s="26" t="str">
        <x:f>IF(Inputs!A15="","",Inputs!A15)</x:f>
      </x:c>
      <x:c r="B15" s="26" t="str">
        <x:f>IF(Inputs!A15="","",Inputs!B15)</x:f>
      </x:c>
      <x:c r="C15" s="26" t="str">
        <x:f>IF(Inputs!A15="","",Inputs!D15)</x:f>
      </x:c>
      <x:c r="D15" s="26"/>
      <x:c r="E15" s="26"/>
      <x:c r="F15" s="26"/>
      <x:c r="G15" s="26" t="str">
        <x:f>IF(Inputs!A15="","",Inputs!C15)</x:f>
      </x:c>
      <x:c r="H15" s="26"/>
    </x:row>
    <x:row r="16">
      <x:c r="A16" s="26" t="str">
        <x:f>IF(Inputs!A16="","",Inputs!A16)</x:f>
      </x:c>
      <x:c r="B16" s="26" t="str">
        <x:f>IF(Inputs!A16="","",Inputs!B16)</x:f>
      </x:c>
      <x:c r="C16" s="26" t="str">
        <x:f>IF(Inputs!A16="","",Inputs!D16)</x:f>
      </x:c>
      <x:c r="D16" s="26"/>
      <x:c r="E16" s="26"/>
      <x:c r="F16" s="26"/>
      <x:c r="G16" s="26" t="str">
        <x:f>IF(Inputs!A16="","",Inputs!C16)</x:f>
      </x:c>
      <x:c r="H16" s="26"/>
    </x:row>
    <x:row r="17">
      <x:c r="A17" s="26" t="str">
        <x:f>IF(Inputs!A17="","",Inputs!A17)</x:f>
      </x:c>
      <x:c r="B17" s="26" t="str">
        <x:f>IF(Inputs!A17="","",Inputs!B17)</x:f>
      </x:c>
      <x:c r="C17" s="26" t="str">
        <x:f>IF(Inputs!A17="","",Inputs!D17)</x:f>
      </x:c>
      <x:c r="D17" s="26"/>
      <x:c r="E17" s="26"/>
      <x:c r="F17" s="26"/>
      <x:c r="G17" s="26" t="str">
        <x:f>IF(Inputs!A17="","",Inputs!C17)</x:f>
      </x:c>
      <x:c r="H17" s="26"/>
    </x:row>
    <x:row r="18">
      <x:c r="A18" s="26" t="str">
        <x:f>IF(Inputs!A18="","",Inputs!A18)</x:f>
      </x:c>
      <x:c r="B18" s="26" t="str">
        <x:f>IF(Inputs!A18="","",Inputs!B18)</x:f>
      </x:c>
      <x:c r="C18" s="26" t="str">
        <x:f>IF(Inputs!A18="","",Inputs!D18)</x:f>
      </x:c>
      <x:c r="D18" s="26"/>
      <x:c r="E18" s="26"/>
      <x:c r="F18" s="26"/>
      <x:c r="G18" s="26" t="str">
        <x:f>IF(Inputs!A18="","",Inputs!C18)</x:f>
      </x:c>
      <x:c r="H18" s="26"/>
    </x:row>
    <x:row r="19">
      <x:c r="A19" s="26" t="str">
        <x:f>IF(Inputs!A19="","",Inputs!A19)</x:f>
      </x:c>
      <x:c r="B19" s="26" t="str">
        <x:f>IF(Inputs!A19="","",Inputs!B19)</x:f>
      </x:c>
      <x:c r="C19" s="26" t="str">
        <x:f>IF(Inputs!A19="","",Inputs!D19)</x:f>
      </x:c>
      <x:c r="D19" s="26"/>
      <x:c r="E19" s="26"/>
      <x:c r="F19" s="26"/>
      <x:c r="G19" s="26" t="str">
        <x:f>IF(Inputs!A19="","",Inputs!C19)</x:f>
      </x:c>
      <x:c r="H19" s="26"/>
    </x:row>
    <x:row r="20">
      <x:c r="A20" s="26" t="str">
        <x:f>IF(Inputs!A20="","",Inputs!A20)</x:f>
      </x:c>
      <x:c r="B20" s="26" t="str">
        <x:f>IF(Inputs!A20="","",Inputs!B20)</x:f>
      </x:c>
      <x:c r="C20" s="26" t="str">
        <x:f>IF(Inputs!A20="","",Inputs!D20)</x:f>
      </x:c>
      <x:c r="D20" s="26"/>
      <x:c r="E20" s="26"/>
      <x:c r="F20" s="26"/>
      <x:c r="G20" s="26" t="str">
        <x:f>IF(Inputs!A20="","",Inputs!C20)</x:f>
      </x:c>
      <x:c r="H20" s="26"/>
    </x:row>
    <x:row r="21">
      <x:c r="A21" s="26" t="str">
        <x:f>IF(Inputs!A21="","",Inputs!A21)</x:f>
      </x:c>
      <x:c r="B21" s="26" t="str">
        <x:f>IF(Inputs!A21="","",Inputs!B21)</x:f>
      </x:c>
      <x:c r="C21" s="26" t="str">
        <x:f>IF(Inputs!A21="","",Inputs!D21)</x:f>
      </x:c>
      <x:c r="D21" s="26"/>
      <x:c r="E21" s="26"/>
      <x:c r="F21" s="26"/>
      <x:c r="G21" s="26" t="str">
        <x:f>IF(Inputs!A21="","",Inputs!C21)</x:f>
      </x:c>
      <x:c r="H21" s="26"/>
    </x:row>
    <x:row r="22">
      <x:c r="A22" s="26" t="str">
        <x:f>IF(Inputs!A22="","",Inputs!A22)</x:f>
      </x:c>
      <x:c r="B22" s="26" t="str">
        <x:f>IF(Inputs!A22="","",Inputs!B22)</x:f>
      </x:c>
      <x:c r="C22" s="26" t="str">
        <x:f>IF(Inputs!A22="","",Inputs!D22)</x:f>
      </x:c>
      <x:c r="D22" s="26"/>
      <x:c r="E22" s="26"/>
      <x:c r="F22" s="26"/>
      <x:c r="G22" s="26" t="str">
        <x:f>IF(Inputs!A22="","",Inputs!C22)</x:f>
      </x:c>
      <x:c r="H22" s="26"/>
    </x:row>
    <x:row r="23">
      <x:c r="A23" s="26" t="str">
        <x:f>IF(Inputs!A23="","",Inputs!A23)</x:f>
      </x:c>
      <x:c r="B23" s="26" t="str">
        <x:f>IF(Inputs!A23="","",Inputs!B23)</x:f>
      </x:c>
      <x:c r="C23" s="26" t="str">
        <x:f>IF(Inputs!A23="","",Inputs!D23)</x:f>
      </x:c>
      <x:c r="D23" s="26"/>
      <x:c r="E23" s="26"/>
      <x:c r="F23" s="26"/>
      <x:c r="G23" s="26" t="str">
        <x:f>IF(Inputs!A23="","",Inputs!C23)</x:f>
      </x:c>
      <x:c r="H23" s="26"/>
    </x:row>
    <x:row r="24">
      <x:c r="A24" s="26" t="str">
        <x:f>IF(Inputs!A24="","",Inputs!A24)</x:f>
      </x:c>
      <x:c r="B24" s="26" t="str">
        <x:f>IF(Inputs!A24="","",Inputs!B24)</x:f>
      </x:c>
      <x:c r="C24" s="26" t="str">
        <x:f>IF(Inputs!A24="","",Inputs!D24)</x:f>
      </x:c>
      <x:c r="D24" s="26"/>
      <x:c r="E24" s="26"/>
      <x:c r="F24" s="26"/>
      <x:c r="G24" s="26" t="str">
        <x:f>IF(Inputs!A24="","",Inputs!C24)</x:f>
      </x:c>
      <x:c r="H24" s="26"/>
    </x:row>
    <x:row r="25">
      <x:c r="A25" s="24"/>
      <x:c r="B25" s="24"/>
      <x:c r="C25" s="24"/>
      <x:c r="D25" s="24"/>
      <x:c r="E25" s="24"/>
      <x:c r="F25" s="24"/>
      <x:c r="G25" s="24"/>
      <x:c r="H25" s="24"/>
    </x:row>
    <x:row r="26">
      <x:c r="A26" s="24"/>
      <x:c r="B26" s="24"/>
      <x:c r="C26" s="24"/>
      <x:c r="D26" s="24"/>
      <x:c r="E26" s="24"/>
      <x:c r="F26" s="24"/>
      <x:c r="G26" s="24"/>
      <x:c r="H26" s="24"/>
    </x:row>
    <x:row r="27">
      <x:c r="A27" s="28" t="str">
        <x:v>Method note</x:v>
      </x:c>
      <x:c r="B27" s="29" t="str"/>
      <x:c r="C27" s="29" t="str"/>
      <x:c r="D27" s="29" t="str"/>
      <x:c r="E27" s="29" t="str"/>
      <x:c r="F27" s="29" t="str"/>
      <x:c r="G27" s="29" t="str"/>
      <x:c r="H27" s="30" t="str"/>
    </x:row>
    <x:row r="28">
      <x:c r="A28" s="31" t="str">
        <x:v>Annual CII is the official yearly scope. Daily and voyage views are operational diagnostics only.</x:v>
      </x:c>
      <x:c r="B28" s="32" t="str"/>
      <x:c r="C28" s="32" t="str"/>
      <x:c r="D28" s="32" t="str"/>
      <x:c r="E28" s="32" t="str"/>
      <x:c r="F28" s="32" t="str"/>
      <x:c r="G28" s="32" t="str"/>
      <x:c r="H28" s="33" t="str"/>
    </x:row>
    <x:row r="29">
      <x:c r="A29" s="31" t="str">
        <x:v>Fuel and distance should be reconciled against vessel Noon Reports and SEEMP/DCS methodology before official submission.</x:v>
      </x:c>
      <x:c r="B29" s="32" t="str"/>
      <x:c r="C29" s="32" t="str"/>
      <x:c r="D29" s="32" t="str"/>
      <x:c r="E29" s="32" t="str"/>
      <x:c r="F29" s="32" t="str"/>
      <x:c r="G29" s="32" t="str"/>
      <x:c r="H29" s="33" t="str"/>
    </x:row>
    <x:row r="30">
      <x:c r="A30" s="31" t="str">
        <x:v>Formula: Attained CII = total CO2 grams / (DWT x nautical miles).</x:v>
      </x:c>
      <x:c r="B30" s="32" t="str"/>
      <x:c r="C30" s="32" t="str"/>
      <x:c r="D30" s="32" t="str"/>
      <x:c r="E30" s="32" t="str"/>
      <x:c r="F30" s="32" t="str"/>
      <x:c r="G30" s="32" t="str"/>
      <x:c r="H30" s="33" t="str"/>
    </x:row>
    <x:row r="31">
      <x:c r="A31" s="34" t="str">
        <x:v>This template is for preparation and checking; verifier or flag submission format may require additional fields.</x:v>
      </x:c>
      <x:c r="B31" s="35" t="str"/>
      <x:c r="C31" s="35" t="str"/>
      <x:c r="D31" s="35" t="str"/>
      <x:c r="E31" s="35" t="str"/>
      <x:c r="F31" s="35" t="str"/>
      <x:c r="G31" s="35" t="str"/>
      <x:c r="H31" s="36" t="str"/>
    </x:row>
  </x:sheetData>
  <x:mergeCells>
    <x:mergeCell ref="A1:H1"/>
    <x:mergeCell ref="A27:H27"/>
    <x:mergeCell ref="A28:H28"/>
    <x:mergeCell ref="A29:H29"/>
    <x:mergeCell ref="A30:H30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75" hidden="0" customWidth="1"/>
    <x:col min="2" max="2" width="18.75" hidden="0" customWidth="1"/>
    <x:col min="3" max="3" width="12.5" hidden="0" customWidth="1"/>
    <x:col min="4" max="4" width="18.75" hidden="0" customWidth="1"/>
    <x:col min="5" max="5" width="22.5" hidden="0" customWidth="1"/>
  </x:cols>
  <x:sheetData>
    <x:row r="1">
      <x:c r="A1" s="23" t="str">
        <x:v>SMC CII / CO2 Calculation Inputs</x:v>
      </x:c>
      <x:c r="B1" s="23" t="str"/>
      <x:c r="C1" s="23" t="str"/>
      <x:c r="D1" s="23" t="str"/>
      <x:c r="E1" s="24"/>
    </x:row>
    <x:row r="2">
      <x:c r="A2" s="24"/>
      <x:c r="B2" s="24"/>
      <x:c r="C2" s="24"/>
      <x:c r="D2" s="24"/>
      <x:c r="E2" s="24"/>
    </x:row>
    <x:row r="3">
      <x:c r="A3" s="25" t="str">
        <x:v>Vessel Code</x:v>
      </x:c>
      <x:c r="B3" s="26" t="str">
        <x:v>OCEAN_DESTINY</x:v>
      </x:c>
      <x:c r="C3" s="24"/>
      <x:c r="D3" s="27" t="str">
        <x:v>Quick vessel lookup</x:v>
      </x:c>
      <x:c r="E3" s="27" t="str"/>
    </x:row>
    <x:row r="4">
      <x:c r="A4" s="25" t="str">
        <x:v>Vessel Name</x:v>
      </x:c>
      <x:c r="B4" s="26" t="str">
        <x:v>Ocean Destiny</x:v>
      </x:c>
      <x:c r="C4" s="24"/>
      <x:c r="D4" s="25" t="str">
        <x:v>Vessel Name</x:v>
      </x:c>
      <x:c r="E4" s="26" t="str">
        <x:f>IFERROR(VLOOKUP(B3,Vessel_Reference!A:D,2,FALSE),"")</x:f>
        <x:v>Ocean Destiny</x:v>
      </x:c>
    </x:row>
    <x:row r="5">
      <x:c r="A5" s="25" t="str">
        <x:v>IMO Number</x:v>
      </x:c>
      <x:c r="B5" s="26" t="str"/>
      <x:c r="C5" s="24"/>
      <x:c r="D5" s="25" t="str">
        <x:v>DWT</x:v>
      </x:c>
      <x:c r="E5" s="26" t="n">
        <x:f>IFERROR(VLOOKUP(B3,Vessel_Reference!A:D,3,FALSE),"")</x:f>
        <x:v>55848</x:v>
      </x:c>
    </x:row>
    <x:row r="6">
      <x:c r="A6" s="25" t="str">
        <x:v>Reporting Year</x:v>
      </x:c>
      <x:c r="B6" s="26" t="n">
        <x:v>2026</x:v>
      </x:c>
      <x:c r="C6" s="24"/>
      <x:c r="D6" s="25" t="str">
        <x:v>IMO Number</x:v>
      </x:c>
      <x:c r="E6" s="26" t="str">
        <x:f>IFERROR(VLOOKUP(B3,Vessel_Reference!A:D,4,FALSE),"")</x:f>
      </x:c>
    </x:row>
    <x:row r="7">
      <x:c r="A7" s="25" t="str">
        <x:v>DWT</x:v>
      </x:c>
      <x:c r="B7" s="26" t="n">
        <x:v>55848</x:v>
      </x:c>
      <x:c r="C7" s="24"/>
      <x:c r="D7" s="25" t="str">
        <x:v>Use B7 DWT in formula</x:v>
      </x:c>
      <x:c r="E7" s="26" t="str"/>
    </x:row>
    <x:row r="8">
      <x:c r="A8" s="25" t="str">
        <x:v>Gross Tonnage</x:v>
      </x:c>
      <x:c r="B8" s="26" t="str"/>
      <x:c r="C8" s="24"/>
      <x:c r="D8" s="24"/>
      <x:c r="E8" s="24"/>
    </x:row>
    <x:row r="9">
      <x:c r="A9" s="25" t="str">
        <x:v>Reporting Start</x:v>
      </x:c>
      <x:c r="B9" s="26" t="str">
        <x:v>2026-01-01</x:v>
      </x:c>
      <x:c r="C9" s="24"/>
      <x:c r="D9" s="24"/>
      <x:c r="E9" s="24"/>
    </x:row>
    <x:row r="10">
      <x:c r="A10" s="25" t="str">
        <x:v>Reporting End</x:v>
      </x:c>
      <x:c r="B10" s="26" t="str">
        <x:v>2026-12-31</x:v>
      </x:c>
      <x:c r="C10" s="24"/>
      <x:c r="D10" s="24"/>
      <x:c r="E10" s="24"/>
    </x:row>
    <x:row r="11">
      <x:c r="A11" s="25" t="str">
        <x:v>Distance Travelled NM</x:v>
      </x:c>
      <x:c r="B11" s="26" t="str"/>
      <x:c r="C11" s="24"/>
      <x:c r="D11" s="24"/>
      <x:c r="E11" s="24"/>
    </x:row>
    <x:row r="12">
      <x:c r="A12" s="25" t="str">
        <x:v>Hours Underway</x:v>
      </x:c>
      <x:c r="B12" s="26" t="str"/>
      <x:c r="C12" s="24"/>
      <x:c r="D12" s="24"/>
      <x:c r="E12" s="24"/>
    </x:row>
    <x:row r="13">
      <x:c r="A13" s="24"/>
      <x:c r="B13" s="24"/>
      <x:c r="C13" s="24"/>
      <x:c r="D13" s="24"/>
      <x:c r="E13" s="24"/>
    </x:row>
    <x:row r="14">
      <x:c r="A14" s="27" t="str">
        <x:v>Annual Fuel Type</x:v>
      </x:c>
      <x:c r="B14" s="27" t="str">
        <x:v>Consumption MT</x:v>
      </x:c>
      <x:c r="C14" s="27" t="str">
        <x:v>CF</x:v>
      </x:c>
      <x:c r="D14" s="27" t="str">
        <x:v>CO2 MT</x:v>
      </x:c>
      <x:c r="E14" s="24"/>
    </x:row>
    <x:row r="15">
      <x:c r="A15" s="26"/>
      <x:c r="B15" s="26"/>
      <x:c r="C15" s="26" t="str">
        <x:f>IF(A15="","",IFERROR(VLOOKUP(A15,Method!$A$8:$B$16,2,FALSE),""))</x:f>
      </x:c>
      <x:c r="D15" s="26" t="str">
        <x:f>IF(OR(B15="",C15=""),"",B15*C15)</x:f>
      </x:c>
      <x:c r="E15" s="24"/>
    </x:row>
    <x:row r="16">
      <x:c r="A16" s="26"/>
      <x:c r="B16" s="26"/>
      <x:c r="C16" s="26" t="str">
        <x:f>IF(A16="","",IFERROR(VLOOKUP(A16,Method!$A$8:$B$16,2,FALSE),""))</x:f>
      </x:c>
      <x:c r="D16" s="26" t="str">
        <x:f>IF(OR(B16="",C16=""),"",B16*C16)</x:f>
      </x:c>
      <x:c r="E16" s="24"/>
    </x:row>
    <x:row r="17">
      <x:c r="A17" s="26"/>
      <x:c r="B17" s="26"/>
      <x:c r="C17" s="26" t="str">
        <x:f>IF(A17="","",IFERROR(VLOOKUP(A17,Method!$A$8:$B$16,2,FALSE),""))</x:f>
      </x:c>
      <x:c r="D17" s="26" t="str">
        <x:f>IF(OR(B17="",C17=""),"",B17*C17)</x:f>
      </x:c>
      <x:c r="E17" s="24"/>
    </x:row>
    <x:row r="18">
      <x:c r="A18" s="26"/>
      <x:c r="B18" s="26"/>
      <x:c r="C18" s="26" t="str">
        <x:f>IF(A18="","",IFERROR(VLOOKUP(A18,Method!$A$8:$B$16,2,FALSE),""))</x:f>
      </x:c>
      <x:c r="D18" s="26" t="str">
        <x:f>IF(OR(B18="",C18=""),"",B18*C18)</x:f>
      </x:c>
      <x:c r="E18" s="24"/>
    </x:row>
    <x:row r="19">
      <x:c r="A19" s="26"/>
      <x:c r="B19" s="26"/>
      <x:c r="C19" s="26" t="str">
        <x:f>IF(A19="","",IFERROR(VLOOKUP(A19,Method!$A$8:$B$16,2,FALSE),""))</x:f>
      </x:c>
      <x:c r="D19" s="26" t="str">
        <x:f>IF(OR(B19="",C19=""),"",B19*C19)</x:f>
      </x:c>
      <x:c r="E19" s="24"/>
    </x:row>
    <x:row r="20">
      <x:c r="A20" s="26"/>
      <x:c r="B20" s="26"/>
      <x:c r="C20" s="26" t="str">
        <x:f>IF(A20="","",IFERROR(VLOOKUP(A20,Method!$A$8:$B$16,2,FALSE),""))</x:f>
      </x:c>
      <x:c r="D20" s="26" t="str">
        <x:f>IF(OR(B20="",C20=""),"",B20*C20)</x:f>
      </x:c>
      <x:c r="E20" s="24"/>
    </x:row>
    <x:row r="21">
      <x:c r="A21" s="26"/>
      <x:c r="B21" s="26"/>
      <x:c r="C21" s="26" t="str">
        <x:f>IF(A21="","",IFERROR(VLOOKUP(A21,Method!$A$8:$B$16,2,FALSE),""))</x:f>
      </x:c>
      <x:c r="D21" s="26" t="str">
        <x:f>IF(OR(B21="",C21=""),"",B21*C21)</x:f>
      </x:c>
      <x:c r="E21" s="24"/>
    </x:row>
    <x:row r="22">
      <x:c r="A22" s="26"/>
      <x:c r="B22" s="26"/>
      <x:c r="C22" s="26" t="str">
        <x:f>IF(A22="","",IFERROR(VLOOKUP(A22,Method!$A$8:$B$16,2,FALSE),""))</x:f>
      </x:c>
      <x:c r="D22" s="26" t="str">
        <x:f>IF(OR(B22="",C22=""),"",B22*C22)</x:f>
      </x:c>
      <x:c r="E22" s="24"/>
    </x:row>
    <x:row r="23">
      <x:c r="A23" s="26"/>
      <x:c r="B23" s="26"/>
      <x:c r="C23" s="26" t="str">
        <x:f>IF(A23="","",IFERROR(VLOOKUP(A23,Method!$A$8:$B$16,2,FALSE),""))</x:f>
      </x:c>
      <x:c r="D23" s="26" t="str">
        <x:f>IF(OR(B23="",C23=""),"",B23*C23)</x:f>
      </x:c>
      <x:c r="E23" s="24"/>
    </x:row>
    <x:row r="24">
      <x:c r="A24" s="26"/>
      <x:c r="B24" s="26"/>
      <x:c r="C24" s="26" t="str">
        <x:f>IF(A24="","",IFERROR(VLOOKUP(A24,Method!$A$8:$B$16,2,FALSE),""))</x:f>
      </x:c>
      <x:c r="D24" s="26" t="str">
        <x:f>IF(OR(B24="",C24=""),"",B24*C24)</x:f>
      </x:c>
      <x:c r="E24" s="24"/>
    </x:row>
    <x:row r="25">
      <x:c r="A25" s="24"/>
      <x:c r="B25" s="24"/>
      <x:c r="C25" s="24"/>
      <x:c r="D25" s="24"/>
      <x:c r="E25" s="24"/>
    </x:row>
    <x:row r="26">
      <x:c r="A26" s="25" t="str">
        <x:v>Total Fuel MT</x:v>
      </x:c>
      <x:c r="B26" s="26" t="str">
        <x:f>IF(AND(SUM(B15:B24)=0,SUM(Daily_Data!K2:K367)=0),"",IF(SUM(B15:B24)&gt;0,SUM(B15:B24),SUM(Daily_Data!K2:K367)))</x:f>
      </x:c>
      <x:c r="C26" s="24"/>
      <x:c r="D26" s="24"/>
      <x:c r="E26" s="24"/>
    </x:row>
    <x:row r="27">
      <x:c r="A27" s="25" t="str">
        <x:v>Annual CO2 MT</x:v>
      </x:c>
      <x:c r="B27" s="26" t="str">
        <x:f>IF(AND(SUM(D15:D24)=0,SUM(Daily_Data!L2:L367)=0),"",IF(SUM(D15:D24)&gt;0,SUM(D15:D24),SUM(Daily_Data!L2:L367)))</x:f>
      </x:c>
      <x:c r="C27" s="24"/>
      <x:c r="D27" s="24"/>
      <x:c r="E27" s="24"/>
    </x:row>
    <x:row r="28">
      <x:c r="A28" s="25" t="str">
        <x:v>Distance Travelled NM</x:v>
      </x:c>
      <x:c r="B28" s="26" t="str">
        <x:f>IF(AND(B11="",SUM(Daily_Data!I2:I367)=0),"",IF(B11="",SUM(Daily_Data!I2:I367),B11))</x:f>
      </x:c>
      <x:c r="C28" s="24"/>
      <x:c r="D28" s="24"/>
      <x:c r="E28" s="24"/>
    </x:row>
    <x:row r="29">
      <x:c r="A29" s="25" t="str">
        <x:v>Hours Underway</x:v>
      </x:c>
      <x:c r="B29" s="26" t="str">
        <x:f>IF(AND(B12="",SUM(Daily_Data!J2:J367)=0),"",IF(B12="",SUM(Daily_Data!J2:J367),B12))</x:f>
      </x:c>
      <x:c r="C29" s="24"/>
      <x:c r="D29" s="24"/>
      <x:c r="E29" s="24"/>
    </x:row>
    <x:row r="30">
      <x:c r="A30" s="25" t="str">
        <x:v>Attained CII</x:v>
      </x:c>
      <x:c r="B30" s="26" t="str">
        <x:f>IF(OR(B27="",B27=0,B28="",B28=0,B7=""),"",B27*1000000/(B7*B28))</x:f>
      </x:c>
      <x:c r="C30" s="24"/>
      <x:c r="D30" s="24"/>
      <x:c r="E30" s="24"/>
    </x:row>
    <x:row r="31">
      <x:c r="A31" s="25" t="str">
        <x:v>CII Reference</x:v>
      </x:c>
      <x:c r="B31" s="26" t="n">
        <x:f>IF(B7="","",4745*POWER(B7,-0.622))</x:f>
        <x:v>5.291727525855498</x:v>
      </x:c>
      <x:c r="C31" s="24"/>
      <x:c r="D31" s="24"/>
      <x:c r="E31" s="24"/>
    </x:row>
    <x:row r="32">
      <x:c r="A32" s="25" t="str">
        <x:v>Reduction Factor</x:v>
      </x:c>
      <x:c r="B32" s="26" t="n">
        <x:f>IFERROR(VLOOKUP(B6,Method!$D$8:$E$13,2,TRUE),0.11)</x:f>
        <x:v>0.11</x:v>
      </x:c>
      <x:c r="C32" s="24"/>
      <x:c r="D32" s="24"/>
      <x:c r="E32" s="24"/>
    </x:row>
    <x:row r="33">
      <x:c r="A33" s="25" t="str">
        <x:v>Required CII</x:v>
      </x:c>
      <x:c r="B33" s="26" t="n">
        <x:f>IF(B31="","",B31*(1-B32))</x:f>
        <x:v>4.709637498011393</x:v>
      </x:c>
      <x:c r="C33" s="24"/>
      <x:c r="D33" s="24"/>
      <x:c r="E33" s="24"/>
    </x:row>
    <x:row r="34">
      <x:c r="A34" s="25" t="str">
        <x:v>CII Ratio</x:v>
      </x:c>
      <x:c r="B34" s="26" t="n">
        <x:f>IFERROR(B30/B33,"")</x:f>
        <x:v>0</x:v>
      </x:c>
      <x:c r="C34" s="24"/>
      <x:c r="D34" s="24"/>
      <x:c r="E34" s="24"/>
    </x:row>
    <x:row r="35">
      <x:c r="A35" s="25" t="str">
        <x:v>Annual Rating</x:v>
      </x:c>
      <x:c r="B35" s="26" t="str">
        <x:f>IF(B34="","",IF(B34&lt;=0.86,"A",IF(B34&lt;=0.94,"B",IF(B34&lt;=1.06,"C",IF(B34&lt;=1.18,"D","E")))))</x:f>
      </x:c>
      <x:c r="C35" s="24"/>
      <x:c r="D35" s="24"/>
      <x:c r="E35" s="24"/>
    </x:row>
    <x:row r="36">
      <x:c r="A36" s="25" t="str">
        <x:v>Report Note</x:v>
      </x:c>
      <x:c r="B36" s="26" t="str">
        <x:v>Use annual fuel table or Daily_Data rows</x:v>
      </x:c>
      <x:c r="C36" s="24"/>
      <x:c r="D36" s="24"/>
      <x:c r="E36" s="24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880000114440918" hidden="0" customWidth="1"/>
    <x:col min="2" max="2" width="15" hidden="0" customWidth="1"/>
    <x:col min="3" max="3" width="11.880000114440918" hidden="0" customWidth="1"/>
    <x:col min="4" max="4" width="11.880000114440918" hidden="0" customWidth="1"/>
    <x:col min="5" max="5" width="11.880000114440918" hidden="0" customWidth="1"/>
    <x:col min="6" max="6" width="11.880000114440918" hidden="0" customWidth="1"/>
    <x:col min="7" max="7" width="11.880000114440918" hidden="0" customWidth="1"/>
    <x:col min="8" max="8" width="11.880000114440918" hidden="0" customWidth="1"/>
    <x:col min="9" max="9" width="11.880000114440918" hidden="0" customWidth="1"/>
    <x:col min="10" max="10" width="11.880000114440918" hidden="0" customWidth="1"/>
    <x:col min="11" max="11" width="11.880000114440918" hidden="0" customWidth="1"/>
    <x:col min="12" max="12" width="11.880000114440918" hidden="0" customWidth="1"/>
    <x:col min="13" max="13" width="11.880000114440918" hidden="0" customWidth="1"/>
    <x:col min="14" max="14" width="11.880000114440918" hidden="0" customWidth="1"/>
  </x:cols>
  <x:sheetData>
    <x:row r="1">
      <x:c r="A1" s="27" t="str">
        <x:v>Date</x:v>
      </x:c>
      <x:c r="B1" s="27" t="str">
        <x:v>Voyage</x:v>
      </x:c>
      <x:c r="C1" s="27" t="str">
        <x:v>ME Fuel MT</x:v>
      </x:c>
      <x:c r="D1" s="27" t="str">
        <x:v>ME Type</x:v>
      </x:c>
      <x:c r="E1" s="27" t="str">
        <x:v>AE Fuel MT</x:v>
      </x:c>
      <x:c r="F1" s="27" t="str">
        <x:v>AE Type</x:v>
      </x:c>
      <x:c r="G1" s="27" t="str">
        <x:v>Boiler Fuel MT</x:v>
      </x:c>
      <x:c r="H1" s="27" t="str">
        <x:v>Boiler Type</x:v>
      </x:c>
      <x:c r="I1" s="27" t="str">
        <x:v>Distance NM</x:v>
      </x:c>
      <x:c r="J1" s="27" t="str">
        <x:v>Hours</x:v>
      </x:c>
      <x:c r="K1" s="27" t="str">
        <x:v>Total Fuel MT</x:v>
      </x:c>
      <x:c r="L1" s="27" t="str">
        <x:v>CO2 MT</x:v>
      </x:c>
      <x:c r="M1" s="27" t="str">
        <x:v>Daily CII</x:v>
      </x:c>
      <x:c r="N1" s="27" t="str">
        <x:v>Rating</x:v>
      </x:c>
    </x:row>
    <x:row r="2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 t="str">
        <x:f>IF(COUNTA(C2,E2,G2)=0,"",SUM(C2,E2,G2))</x:f>
      </x:c>
      <x:c r="L2" s="26" t="str">
        <x:f>IF(K2="","",C2*IFERROR(VLOOKUP(D2,Method!$A$8:$B$16,2,FALSE),0)+E2*IFERROR(VLOOKUP(F2,Method!$A$8:$B$16,2,FALSE),0)+G2*IFERROR(VLOOKUP(H2,Method!$A$8:$B$16,2,FALSE),0))</x:f>
      </x:c>
      <x:c r="M2" s="26" t="str">
        <x:f>IFERROR(L2*1000000/(Inputs!$B$7*I2),"")</x:f>
      </x:c>
      <x:c r="N2" s="26" t="str">
        <x:f>IF(M2="","",IF(M2&lt;=Inputs!$B$33*0.86,"A",IF(M2&lt;=Inputs!$B$33*0.94,"B",IF(M2&lt;=Inputs!$B$33*1.06,"C",IF(M2&lt;=Inputs!$B$33*1.18,"D","E")))))</x:f>
      </x:c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  <x:c r="K3" s="26" t="str">
        <x:f>IF(COUNTA(C3,E3,G3)=0,"",SUM(C3,E3,G3))</x:f>
      </x:c>
      <x:c r="L3" s="26" t="str">
        <x:f>IF(K3="","",C3*IFERROR(VLOOKUP(D3,Method!$A$8:$B$16,2,FALSE),0)+E3*IFERROR(VLOOKUP(F3,Method!$A$8:$B$16,2,FALSE),0)+G3*IFERROR(VLOOKUP(H3,Method!$A$8:$B$16,2,FALSE),0))</x:f>
      </x:c>
      <x:c r="M3" s="26" t="str">
        <x:f>IFERROR(L3*1000000/(Inputs!$B$7*I3),"")</x:f>
      </x:c>
      <x:c r="N3" s="26" t="str">
        <x:f>IF(M3="","",IF(M3&lt;=Inputs!$B$33*0.86,"A",IF(M3&lt;=Inputs!$B$33*0.94,"B",IF(M3&lt;=Inputs!$B$33*1.06,"C",IF(M3&lt;=Inputs!$B$33*1.18,"D","E")))))</x:f>
      </x:c>
    </x:row>
    <x:row r="4">
      <x:c r="A4" s="26"/>
      <x:c r="B4" s="26"/>
      <x:c r="C4" s="26"/>
      <x:c r="D4" s="26"/>
      <x:c r="E4" s="26"/>
      <x:c r="F4" s="26"/>
      <x:c r="G4" s="26"/>
      <x:c r="H4" s="26"/>
      <x:c r="I4" s="26"/>
      <x:c r="J4" s="26"/>
      <x:c r="K4" s="26" t="str">
        <x:f>IF(COUNTA(C4,E4,G4)=0,"",SUM(C4,E4,G4))</x:f>
      </x:c>
      <x:c r="L4" s="26" t="str">
        <x:f>IF(K4="","",C4*IFERROR(VLOOKUP(D4,Method!$A$8:$B$16,2,FALSE),0)+E4*IFERROR(VLOOKUP(F4,Method!$A$8:$B$16,2,FALSE),0)+G4*IFERROR(VLOOKUP(H4,Method!$A$8:$B$16,2,FALSE),0))</x:f>
      </x:c>
      <x:c r="M4" s="26" t="str">
        <x:f>IFERROR(L4*1000000/(Inputs!$B$7*I4),"")</x:f>
      </x:c>
      <x:c r="N4" s="26" t="str">
        <x:f>IF(M4="","",IF(M4&lt;=Inputs!$B$33*0.86,"A",IF(M4&lt;=Inputs!$B$33*0.94,"B",IF(M4&lt;=Inputs!$B$33*1.06,"C",IF(M4&lt;=Inputs!$B$33*1.18,"D","E")))))</x:f>
      </x:c>
    </x:row>
    <x:row r="5">
      <x:c r="A5" s="26"/>
      <x:c r="B5" s="26"/>
      <x:c r="C5" s="26"/>
      <x:c r="D5" s="26"/>
      <x:c r="E5" s="26"/>
      <x:c r="F5" s="26"/>
      <x:c r="G5" s="26"/>
      <x:c r="H5" s="26"/>
      <x:c r="I5" s="26"/>
      <x:c r="J5" s="26"/>
      <x:c r="K5" s="26" t="str">
        <x:f>IF(COUNTA(C5,E5,G5)=0,"",SUM(C5,E5,G5))</x:f>
      </x:c>
      <x:c r="L5" s="26" t="str">
        <x:f>IF(K5="","",C5*IFERROR(VLOOKUP(D5,Method!$A$8:$B$16,2,FALSE),0)+E5*IFERROR(VLOOKUP(F5,Method!$A$8:$B$16,2,FALSE),0)+G5*IFERROR(VLOOKUP(H5,Method!$A$8:$B$16,2,FALSE),0))</x:f>
      </x:c>
      <x:c r="M5" s="26" t="str">
        <x:f>IFERROR(L5*1000000/(Inputs!$B$7*I5),"")</x:f>
      </x:c>
      <x:c r="N5" s="26" t="str">
        <x:f>IF(M5="","",IF(M5&lt;=Inputs!$B$33*0.86,"A",IF(M5&lt;=Inputs!$B$33*0.94,"B",IF(M5&lt;=Inputs!$B$33*1.06,"C",IF(M5&lt;=Inputs!$B$33*1.18,"D","E")))))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 t="str">
        <x:f>IF(COUNTA(C6,E6,G6)=0,"",SUM(C6,E6,G6))</x:f>
      </x:c>
      <x:c r="L6" s="26" t="str">
        <x:f>IF(K6="","",C6*IFERROR(VLOOKUP(D6,Method!$A$8:$B$16,2,FALSE),0)+E6*IFERROR(VLOOKUP(F6,Method!$A$8:$B$16,2,FALSE),0)+G6*IFERROR(VLOOKUP(H6,Method!$A$8:$B$16,2,FALSE),0))</x:f>
      </x:c>
      <x:c r="M6" s="26" t="str">
        <x:f>IFERROR(L6*1000000/(Inputs!$B$7*I6),"")</x:f>
      </x:c>
      <x:c r="N6" s="26" t="str">
        <x:f>IF(M6="","",IF(M6&lt;=Inputs!$B$33*0.86,"A",IF(M6&lt;=Inputs!$B$33*0.94,"B",IF(M6&lt;=Inputs!$B$33*1.06,"C",IF(M6&lt;=Inputs!$B$33*1.18,"D","E")))))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 t="str">
        <x:f>IF(COUNTA(C7,E7,G7)=0,"",SUM(C7,E7,G7))</x:f>
      </x:c>
      <x:c r="L7" s="26" t="str">
        <x:f>IF(K7="","",C7*IFERROR(VLOOKUP(D7,Method!$A$8:$B$16,2,FALSE),0)+E7*IFERROR(VLOOKUP(F7,Method!$A$8:$B$16,2,FALSE),0)+G7*IFERROR(VLOOKUP(H7,Method!$A$8:$B$16,2,FALSE),0))</x:f>
      </x:c>
      <x:c r="M7" s="26" t="str">
        <x:f>IFERROR(L7*1000000/(Inputs!$B$7*I7),"")</x:f>
      </x:c>
      <x:c r="N7" s="26" t="str">
        <x:f>IF(M7="","",IF(M7&lt;=Inputs!$B$33*0.86,"A",IF(M7&lt;=Inputs!$B$33*0.94,"B",IF(M7&lt;=Inputs!$B$33*1.06,"C",IF(M7&lt;=Inputs!$B$33*1.18,"D","E")))))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 t="str">
        <x:f>IF(COUNTA(C8,E8,G8)=0,"",SUM(C8,E8,G8))</x:f>
      </x:c>
      <x:c r="L8" s="26" t="str">
        <x:f>IF(K8="","",C8*IFERROR(VLOOKUP(D8,Method!$A$8:$B$16,2,FALSE),0)+E8*IFERROR(VLOOKUP(F8,Method!$A$8:$B$16,2,FALSE),0)+G8*IFERROR(VLOOKUP(H8,Method!$A$8:$B$16,2,FALSE),0))</x:f>
      </x:c>
      <x:c r="M8" s="26" t="str">
        <x:f>IFERROR(L8*1000000/(Inputs!$B$7*I8),"")</x:f>
      </x:c>
      <x:c r="N8" s="26" t="str">
        <x:f>IF(M8="","",IF(M8&lt;=Inputs!$B$33*0.86,"A",IF(M8&lt;=Inputs!$B$33*0.94,"B",IF(M8&lt;=Inputs!$B$33*1.06,"C",IF(M8&lt;=Inputs!$B$33*1.18,"D","E")))))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 t="str">
        <x:f>IF(COUNTA(C9,E9,G9)=0,"",SUM(C9,E9,G9))</x:f>
      </x:c>
      <x:c r="L9" s="26" t="str">
        <x:f>IF(K9="","",C9*IFERROR(VLOOKUP(D9,Method!$A$8:$B$16,2,FALSE),0)+E9*IFERROR(VLOOKUP(F9,Method!$A$8:$B$16,2,FALSE),0)+G9*IFERROR(VLOOKUP(H9,Method!$A$8:$B$16,2,FALSE),0))</x:f>
      </x:c>
      <x:c r="M9" s="26" t="str">
        <x:f>IFERROR(L9*1000000/(Inputs!$B$7*I9),"")</x:f>
      </x:c>
      <x:c r="N9" s="26" t="str">
        <x:f>IF(M9="","",IF(M9&lt;=Inputs!$B$33*0.86,"A",IF(M9&lt;=Inputs!$B$33*0.94,"B",IF(M9&lt;=Inputs!$B$33*1.06,"C",IF(M9&lt;=Inputs!$B$33*1.18,"D","E")))))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 t="str">
        <x:f>IF(COUNTA(C10,E10,G10)=0,"",SUM(C10,E10,G10))</x:f>
      </x:c>
      <x:c r="L10" s="26" t="str">
        <x:f>IF(K10="","",C10*IFERROR(VLOOKUP(D10,Method!$A$8:$B$16,2,FALSE),0)+E10*IFERROR(VLOOKUP(F10,Method!$A$8:$B$16,2,FALSE),0)+G10*IFERROR(VLOOKUP(H10,Method!$A$8:$B$16,2,FALSE),0))</x:f>
      </x:c>
      <x:c r="M10" s="26" t="str">
        <x:f>IFERROR(L10*1000000/(Inputs!$B$7*I10),"")</x:f>
      </x:c>
      <x:c r="N10" s="26" t="str">
        <x:f>IF(M10="","",IF(M10&lt;=Inputs!$B$33*0.86,"A",IF(M10&lt;=Inputs!$B$33*0.94,"B",IF(M10&lt;=Inputs!$B$33*1.06,"C",IF(M10&lt;=Inputs!$B$33*1.18,"D","E")))))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 t="str">
        <x:f>IF(COUNTA(C11,E11,G11)=0,"",SUM(C11,E11,G11))</x:f>
      </x:c>
      <x:c r="L11" s="26" t="str">
        <x:f>IF(K11="","",C11*IFERROR(VLOOKUP(D11,Method!$A$8:$B$16,2,FALSE),0)+E11*IFERROR(VLOOKUP(F11,Method!$A$8:$B$16,2,FALSE),0)+G11*IFERROR(VLOOKUP(H11,Method!$A$8:$B$16,2,FALSE),0))</x:f>
      </x:c>
      <x:c r="M11" s="26" t="str">
        <x:f>IFERROR(L11*1000000/(Inputs!$B$7*I11),"")</x:f>
      </x:c>
      <x:c r="N11" s="26" t="str">
        <x:f>IF(M11="","",IF(M11&lt;=Inputs!$B$33*0.86,"A",IF(M11&lt;=Inputs!$B$33*0.94,"B",IF(M11&lt;=Inputs!$B$33*1.06,"C",IF(M11&lt;=Inputs!$B$33*1.18,"D","E")))))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 t="str">
        <x:f>IF(COUNTA(C12,E12,G12)=0,"",SUM(C12,E12,G12))</x:f>
      </x:c>
      <x:c r="L12" s="26" t="str">
        <x:f>IF(K12="","",C12*IFERROR(VLOOKUP(D12,Method!$A$8:$B$16,2,FALSE),0)+E12*IFERROR(VLOOKUP(F12,Method!$A$8:$B$16,2,FALSE),0)+G12*IFERROR(VLOOKUP(H12,Method!$A$8:$B$16,2,FALSE),0))</x:f>
      </x:c>
      <x:c r="M12" s="26" t="str">
        <x:f>IFERROR(L12*1000000/(Inputs!$B$7*I12),"")</x:f>
      </x:c>
      <x:c r="N12" s="26" t="str">
        <x:f>IF(M12="","",IF(M12&lt;=Inputs!$B$33*0.86,"A",IF(M12&lt;=Inputs!$B$33*0.94,"B",IF(M12&lt;=Inputs!$B$33*1.06,"C",IF(M12&lt;=Inputs!$B$33*1.18,"D","E")))))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 t="str">
        <x:f>IF(COUNTA(C13,E13,G13)=0,"",SUM(C13,E13,G13))</x:f>
      </x:c>
      <x:c r="L13" s="26" t="str">
        <x:f>IF(K13="","",C13*IFERROR(VLOOKUP(D13,Method!$A$8:$B$16,2,FALSE),0)+E13*IFERROR(VLOOKUP(F13,Method!$A$8:$B$16,2,FALSE),0)+G13*IFERROR(VLOOKUP(H13,Method!$A$8:$B$16,2,FALSE),0))</x:f>
      </x:c>
      <x:c r="M13" s="26" t="str">
        <x:f>IFERROR(L13*1000000/(Inputs!$B$7*I13),"")</x:f>
      </x:c>
      <x:c r="N13" s="26" t="str">
        <x:f>IF(M13="","",IF(M13&lt;=Inputs!$B$33*0.86,"A",IF(M13&lt;=Inputs!$B$33*0.94,"B",IF(M13&lt;=Inputs!$B$33*1.06,"C",IF(M13&lt;=Inputs!$B$33*1.18,"D","E")))))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 t="str">
        <x:f>IF(COUNTA(C14,E14,G14)=0,"",SUM(C14,E14,G14))</x:f>
      </x:c>
      <x:c r="L14" s="26" t="str">
        <x:f>IF(K14="","",C14*IFERROR(VLOOKUP(D14,Method!$A$8:$B$16,2,FALSE),0)+E14*IFERROR(VLOOKUP(F14,Method!$A$8:$B$16,2,FALSE),0)+G14*IFERROR(VLOOKUP(H14,Method!$A$8:$B$16,2,FALSE),0))</x:f>
      </x:c>
      <x:c r="M14" s="26" t="str">
        <x:f>IFERROR(L14*1000000/(Inputs!$B$7*I14),"")</x:f>
      </x:c>
      <x:c r="N14" s="26" t="str">
        <x:f>IF(M14="","",IF(M14&lt;=Inputs!$B$33*0.86,"A",IF(M14&lt;=Inputs!$B$33*0.94,"B",IF(M14&lt;=Inputs!$B$33*1.06,"C",IF(M14&lt;=Inputs!$B$33*1.18,"D","E")))))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 t="str">
        <x:f>IF(COUNTA(C15,E15,G15)=0,"",SUM(C15,E15,G15))</x:f>
      </x:c>
      <x:c r="L15" s="26" t="str">
        <x:f>IF(K15="","",C15*IFERROR(VLOOKUP(D15,Method!$A$8:$B$16,2,FALSE),0)+E15*IFERROR(VLOOKUP(F15,Method!$A$8:$B$16,2,FALSE),0)+G15*IFERROR(VLOOKUP(H15,Method!$A$8:$B$16,2,FALSE),0))</x:f>
      </x:c>
      <x:c r="M15" s="26" t="str">
        <x:f>IFERROR(L15*1000000/(Inputs!$B$7*I15),"")</x:f>
      </x:c>
      <x:c r="N15" s="26" t="str">
        <x:f>IF(M15="","",IF(M15&lt;=Inputs!$B$33*0.86,"A",IF(M15&lt;=Inputs!$B$33*0.94,"B",IF(M15&lt;=Inputs!$B$33*1.06,"C",IF(M15&lt;=Inputs!$B$33*1.18,"D","E")))))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 t="str">
        <x:f>IF(COUNTA(C16,E16,G16)=0,"",SUM(C16,E16,G16))</x:f>
      </x:c>
      <x:c r="L16" s="26" t="str">
        <x:f>IF(K16="","",C16*IFERROR(VLOOKUP(D16,Method!$A$8:$B$16,2,FALSE),0)+E16*IFERROR(VLOOKUP(F16,Method!$A$8:$B$16,2,FALSE),0)+G16*IFERROR(VLOOKUP(H16,Method!$A$8:$B$16,2,FALSE),0))</x:f>
      </x:c>
      <x:c r="M16" s="26" t="str">
        <x:f>IFERROR(L16*1000000/(Inputs!$B$7*I16),"")</x:f>
      </x:c>
      <x:c r="N16" s="26" t="str">
        <x:f>IF(M16="","",IF(M16&lt;=Inputs!$B$33*0.86,"A",IF(M16&lt;=Inputs!$B$33*0.94,"B",IF(M16&lt;=Inputs!$B$33*1.06,"C",IF(M16&lt;=Inputs!$B$33*1.18,"D","E")))))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 t="str">
        <x:f>IF(COUNTA(C17,E17,G17)=0,"",SUM(C17,E17,G17))</x:f>
      </x:c>
      <x:c r="L17" s="26" t="str">
        <x:f>IF(K17="","",C17*IFERROR(VLOOKUP(D17,Method!$A$8:$B$16,2,FALSE),0)+E17*IFERROR(VLOOKUP(F17,Method!$A$8:$B$16,2,FALSE),0)+G17*IFERROR(VLOOKUP(H17,Method!$A$8:$B$16,2,FALSE),0))</x:f>
      </x:c>
      <x:c r="M17" s="26" t="str">
        <x:f>IFERROR(L17*1000000/(Inputs!$B$7*I17),"")</x:f>
      </x:c>
      <x:c r="N17" s="26" t="str">
        <x:f>IF(M17="","",IF(M17&lt;=Inputs!$B$33*0.86,"A",IF(M17&lt;=Inputs!$B$33*0.94,"B",IF(M17&lt;=Inputs!$B$33*1.06,"C",IF(M17&lt;=Inputs!$B$33*1.18,"D","E")))))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 t="str">
        <x:f>IF(COUNTA(C18,E18,G18)=0,"",SUM(C18,E18,G18))</x:f>
      </x:c>
      <x:c r="L18" s="26" t="str">
        <x:f>IF(K18="","",C18*IFERROR(VLOOKUP(D18,Method!$A$8:$B$16,2,FALSE),0)+E18*IFERROR(VLOOKUP(F18,Method!$A$8:$B$16,2,FALSE),0)+G18*IFERROR(VLOOKUP(H18,Method!$A$8:$B$16,2,FALSE),0))</x:f>
      </x:c>
      <x:c r="M18" s="26" t="str">
        <x:f>IFERROR(L18*1000000/(Inputs!$B$7*I18),"")</x:f>
      </x:c>
      <x:c r="N18" s="26" t="str">
        <x:f>IF(M18="","",IF(M18&lt;=Inputs!$B$33*0.86,"A",IF(M18&lt;=Inputs!$B$33*0.94,"B",IF(M18&lt;=Inputs!$B$33*1.06,"C",IF(M18&lt;=Inputs!$B$33*1.18,"D","E")))))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 t="str">
        <x:f>IF(COUNTA(C19,E19,G19)=0,"",SUM(C19,E19,G19))</x:f>
      </x:c>
      <x:c r="L19" s="26" t="str">
        <x:f>IF(K19="","",C19*IFERROR(VLOOKUP(D19,Method!$A$8:$B$16,2,FALSE),0)+E19*IFERROR(VLOOKUP(F19,Method!$A$8:$B$16,2,FALSE),0)+G19*IFERROR(VLOOKUP(H19,Method!$A$8:$B$16,2,FALSE),0))</x:f>
      </x:c>
      <x:c r="M19" s="26" t="str">
        <x:f>IFERROR(L19*1000000/(Inputs!$B$7*I19),"")</x:f>
      </x:c>
      <x:c r="N19" s="26" t="str">
        <x:f>IF(M19="","",IF(M19&lt;=Inputs!$B$33*0.86,"A",IF(M19&lt;=Inputs!$B$33*0.94,"B",IF(M19&lt;=Inputs!$B$33*1.06,"C",IF(M19&lt;=Inputs!$B$33*1.18,"D","E")))))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 t="str">
        <x:f>IF(COUNTA(C20,E20,G20)=0,"",SUM(C20,E20,G20))</x:f>
      </x:c>
      <x:c r="L20" s="26" t="str">
        <x:f>IF(K20="","",C20*IFERROR(VLOOKUP(D20,Method!$A$8:$B$16,2,FALSE),0)+E20*IFERROR(VLOOKUP(F20,Method!$A$8:$B$16,2,FALSE),0)+G20*IFERROR(VLOOKUP(H20,Method!$A$8:$B$16,2,FALSE),0))</x:f>
      </x:c>
      <x:c r="M20" s="26" t="str">
        <x:f>IFERROR(L20*1000000/(Inputs!$B$7*I20),"")</x:f>
      </x:c>
      <x:c r="N20" s="26" t="str">
        <x:f>IF(M20="","",IF(M20&lt;=Inputs!$B$33*0.86,"A",IF(M20&lt;=Inputs!$B$33*0.94,"B",IF(M20&lt;=Inputs!$B$33*1.06,"C",IF(M20&lt;=Inputs!$B$33*1.18,"D","E")))))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 t="str">
        <x:f>IF(COUNTA(C21,E21,G21)=0,"",SUM(C21,E21,G21))</x:f>
      </x:c>
      <x:c r="L21" s="26" t="str">
        <x:f>IF(K21="","",C21*IFERROR(VLOOKUP(D21,Method!$A$8:$B$16,2,FALSE),0)+E21*IFERROR(VLOOKUP(F21,Method!$A$8:$B$16,2,FALSE),0)+G21*IFERROR(VLOOKUP(H21,Method!$A$8:$B$16,2,FALSE),0))</x:f>
      </x:c>
      <x:c r="M21" s="26" t="str">
        <x:f>IFERROR(L21*1000000/(Inputs!$B$7*I21),"")</x:f>
      </x:c>
      <x:c r="N21" s="26" t="str">
        <x:f>IF(M21="","",IF(M21&lt;=Inputs!$B$33*0.86,"A",IF(M21&lt;=Inputs!$B$33*0.94,"B",IF(M21&lt;=Inputs!$B$33*1.06,"C",IF(M21&lt;=Inputs!$B$33*1.18,"D","E")))))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 t="str">
        <x:f>IF(COUNTA(C22,E22,G22)=0,"",SUM(C22,E22,G22))</x:f>
      </x:c>
      <x:c r="L22" s="26" t="str">
        <x:f>IF(K22="","",C22*IFERROR(VLOOKUP(D22,Method!$A$8:$B$16,2,FALSE),0)+E22*IFERROR(VLOOKUP(F22,Method!$A$8:$B$16,2,FALSE),0)+G22*IFERROR(VLOOKUP(H22,Method!$A$8:$B$16,2,FALSE),0))</x:f>
      </x:c>
      <x:c r="M22" s="26" t="str">
        <x:f>IFERROR(L22*1000000/(Inputs!$B$7*I22),"")</x:f>
      </x:c>
      <x:c r="N22" s="26" t="str">
        <x:f>IF(M22="","",IF(M22&lt;=Inputs!$B$33*0.86,"A",IF(M22&lt;=Inputs!$B$33*0.94,"B",IF(M22&lt;=Inputs!$B$33*1.06,"C",IF(M22&lt;=Inputs!$B$33*1.18,"D","E")))))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 t="str">
        <x:f>IF(COUNTA(C23,E23,G23)=0,"",SUM(C23,E23,G23))</x:f>
      </x:c>
      <x:c r="L23" s="26" t="str">
        <x:f>IF(K23="","",C23*IFERROR(VLOOKUP(D23,Method!$A$8:$B$16,2,FALSE),0)+E23*IFERROR(VLOOKUP(F23,Method!$A$8:$B$16,2,FALSE),0)+G23*IFERROR(VLOOKUP(H23,Method!$A$8:$B$16,2,FALSE),0))</x:f>
      </x:c>
      <x:c r="M23" s="26" t="str">
        <x:f>IFERROR(L23*1000000/(Inputs!$B$7*I23),"")</x:f>
      </x:c>
      <x:c r="N23" s="26" t="str">
        <x:f>IF(M23="","",IF(M23&lt;=Inputs!$B$33*0.86,"A",IF(M23&lt;=Inputs!$B$33*0.94,"B",IF(M23&lt;=Inputs!$B$33*1.06,"C",IF(M23&lt;=Inputs!$B$33*1.18,"D","E")))))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 t="str">
        <x:f>IF(COUNTA(C24,E24,G24)=0,"",SUM(C24,E24,G24))</x:f>
      </x:c>
      <x:c r="L24" s="26" t="str">
        <x:f>IF(K24="","",C24*IFERROR(VLOOKUP(D24,Method!$A$8:$B$16,2,FALSE),0)+E24*IFERROR(VLOOKUP(F24,Method!$A$8:$B$16,2,FALSE),0)+G24*IFERROR(VLOOKUP(H24,Method!$A$8:$B$16,2,FALSE),0))</x:f>
      </x:c>
      <x:c r="M24" s="26" t="str">
        <x:f>IFERROR(L24*1000000/(Inputs!$B$7*I24),"")</x:f>
      </x:c>
      <x:c r="N24" s="26" t="str">
        <x:f>IF(M24="","",IF(M24&lt;=Inputs!$B$33*0.86,"A",IF(M24&lt;=Inputs!$B$33*0.94,"B",IF(M24&lt;=Inputs!$B$33*1.06,"C",IF(M24&lt;=Inputs!$B$33*1.18,"D","E")))))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 t="str">
        <x:f>IF(COUNTA(C25,E25,G25)=0,"",SUM(C25,E25,G25))</x:f>
      </x:c>
      <x:c r="L25" s="26" t="str">
        <x:f>IF(K25="","",C25*IFERROR(VLOOKUP(D25,Method!$A$8:$B$16,2,FALSE),0)+E25*IFERROR(VLOOKUP(F25,Method!$A$8:$B$16,2,FALSE),0)+G25*IFERROR(VLOOKUP(H25,Method!$A$8:$B$16,2,FALSE),0))</x:f>
      </x:c>
      <x:c r="M25" s="26" t="str">
        <x:f>IFERROR(L25*1000000/(Inputs!$B$7*I25),"")</x:f>
      </x:c>
      <x:c r="N25" s="26" t="str">
        <x:f>IF(M25="","",IF(M25&lt;=Inputs!$B$33*0.86,"A",IF(M25&lt;=Inputs!$B$33*0.94,"B",IF(M25&lt;=Inputs!$B$33*1.06,"C",IF(M25&lt;=Inputs!$B$33*1.18,"D","E")))))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 t="str">
        <x:f>IF(COUNTA(C26,E26,G26)=0,"",SUM(C26,E26,G26))</x:f>
      </x:c>
      <x:c r="L26" s="26" t="str">
        <x:f>IF(K26="","",C26*IFERROR(VLOOKUP(D26,Method!$A$8:$B$16,2,FALSE),0)+E26*IFERROR(VLOOKUP(F26,Method!$A$8:$B$16,2,FALSE),0)+G26*IFERROR(VLOOKUP(H26,Method!$A$8:$B$16,2,FALSE),0))</x:f>
      </x:c>
      <x:c r="M26" s="26" t="str">
        <x:f>IFERROR(L26*1000000/(Inputs!$B$7*I26),"")</x:f>
      </x:c>
      <x:c r="N26" s="26" t="str">
        <x:f>IF(M26="","",IF(M26&lt;=Inputs!$B$33*0.86,"A",IF(M26&lt;=Inputs!$B$33*0.94,"B",IF(M26&lt;=Inputs!$B$33*1.06,"C",IF(M26&lt;=Inputs!$B$33*1.18,"D","E")))))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 t="str">
        <x:f>IF(COUNTA(C27,E27,G27)=0,"",SUM(C27,E27,G27))</x:f>
      </x:c>
      <x:c r="L27" s="26" t="str">
        <x:f>IF(K27="","",C27*IFERROR(VLOOKUP(D27,Method!$A$8:$B$16,2,FALSE),0)+E27*IFERROR(VLOOKUP(F27,Method!$A$8:$B$16,2,FALSE),0)+G27*IFERROR(VLOOKUP(H27,Method!$A$8:$B$16,2,FALSE),0))</x:f>
      </x:c>
      <x:c r="M27" s="26" t="str">
        <x:f>IFERROR(L27*1000000/(Inputs!$B$7*I27),"")</x:f>
      </x:c>
      <x:c r="N27" s="26" t="str">
        <x:f>IF(M27="","",IF(M27&lt;=Inputs!$B$33*0.86,"A",IF(M27&lt;=Inputs!$B$33*0.94,"B",IF(M27&lt;=Inputs!$B$33*1.06,"C",IF(M27&lt;=Inputs!$B$33*1.18,"D","E")))))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 t="str">
        <x:f>IF(COUNTA(C28,E28,G28)=0,"",SUM(C28,E28,G28))</x:f>
      </x:c>
      <x:c r="L28" s="26" t="str">
        <x:f>IF(K28="","",C28*IFERROR(VLOOKUP(D28,Method!$A$8:$B$16,2,FALSE),0)+E28*IFERROR(VLOOKUP(F28,Method!$A$8:$B$16,2,FALSE),0)+G28*IFERROR(VLOOKUP(H28,Method!$A$8:$B$16,2,FALSE),0))</x:f>
      </x:c>
      <x:c r="M28" s="26" t="str">
        <x:f>IFERROR(L28*1000000/(Inputs!$B$7*I28),"")</x:f>
      </x:c>
      <x:c r="N28" s="26" t="str">
        <x:f>IF(M28="","",IF(M28&lt;=Inputs!$B$33*0.86,"A",IF(M28&lt;=Inputs!$B$33*0.94,"B",IF(M28&lt;=Inputs!$B$33*1.06,"C",IF(M28&lt;=Inputs!$B$33*1.18,"D","E")))))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 t="str">
        <x:f>IF(COUNTA(C29,E29,G29)=0,"",SUM(C29,E29,G29))</x:f>
      </x:c>
      <x:c r="L29" s="26" t="str">
        <x:f>IF(K29="","",C29*IFERROR(VLOOKUP(D29,Method!$A$8:$B$16,2,FALSE),0)+E29*IFERROR(VLOOKUP(F29,Method!$A$8:$B$16,2,FALSE),0)+G29*IFERROR(VLOOKUP(H29,Method!$A$8:$B$16,2,FALSE),0))</x:f>
      </x:c>
      <x:c r="M29" s="26" t="str">
        <x:f>IFERROR(L29*1000000/(Inputs!$B$7*I29),"")</x:f>
      </x:c>
      <x:c r="N29" s="26" t="str">
        <x:f>IF(M29="","",IF(M29&lt;=Inputs!$B$33*0.86,"A",IF(M29&lt;=Inputs!$B$33*0.94,"B",IF(M29&lt;=Inputs!$B$33*1.06,"C",IF(M29&lt;=Inputs!$B$33*1.18,"D","E")))))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 t="str">
        <x:f>IF(COUNTA(C30,E30,G30)=0,"",SUM(C30,E30,G30))</x:f>
      </x:c>
      <x:c r="L30" s="26" t="str">
        <x:f>IF(K30="","",C30*IFERROR(VLOOKUP(D30,Method!$A$8:$B$16,2,FALSE),0)+E30*IFERROR(VLOOKUP(F30,Method!$A$8:$B$16,2,FALSE),0)+G30*IFERROR(VLOOKUP(H30,Method!$A$8:$B$16,2,FALSE),0))</x:f>
      </x:c>
      <x:c r="M30" s="26" t="str">
        <x:f>IFERROR(L30*1000000/(Inputs!$B$7*I30),"")</x:f>
      </x:c>
      <x:c r="N30" s="26" t="str">
        <x:f>IF(M30="","",IF(M30&lt;=Inputs!$B$33*0.86,"A",IF(M30&lt;=Inputs!$B$33*0.94,"B",IF(M30&lt;=Inputs!$B$33*1.06,"C",IF(M30&lt;=Inputs!$B$33*1.18,"D","E")))))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 t="str">
        <x:f>IF(COUNTA(C31,E31,G31)=0,"",SUM(C31,E31,G31))</x:f>
      </x:c>
      <x:c r="L31" s="26" t="str">
        <x:f>IF(K31="","",C31*IFERROR(VLOOKUP(D31,Method!$A$8:$B$16,2,FALSE),0)+E31*IFERROR(VLOOKUP(F31,Method!$A$8:$B$16,2,FALSE),0)+G31*IFERROR(VLOOKUP(H31,Method!$A$8:$B$16,2,FALSE),0))</x:f>
      </x:c>
      <x:c r="M31" s="26" t="str">
        <x:f>IFERROR(L31*1000000/(Inputs!$B$7*I31),"")</x:f>
      </x:c>
      <x:c r="N31" s="26" t="str">
        <x:f>IF(M31="","",IF(M31&lt;=Inputs!$B$33*0.86,"A",IF(M31&lt;=Inputs!$B$33*0.94,"B",IF(M31&lt;=Inputs!$B$33*1.06,"C",IF(M31&lt;=Inputs!$B$33*1.18,"D","E")))))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 t="str">
        <x:f>IF(COUNTA(C32,E32,G32)=0,"",SUM(C32,E32,G32))</x:f>
      </x:c>
      <x:c r="L32" s="26" t="str">
        <x:f>IF(K32="","",C32*IFERROR(VLOOKUP(D32,Method!$A$8:$B$16,2,FALSE),0)+E32*IFERROR(VLOOKUP(F32,Method!$A$8:$B$16,2,FALSE),0)+G32*IFERROR(VLOOKUP(H32,Method!$A$8:$B$16,2,FALSE),0))</x:f>
      </x:c>
      <x:c r="M32" s="26" t="str">
        <x:f>IFERROR(L32*1000000/(Inputs!$B$7*I32),"")</x:f>
      </x:c>
      <x:c r="N32" s="26" t="str">
        <x:f>IF(M32="","",IF(M32&lt;=Inputs!$B$33*0.86,"A",IF(M32&lt;=Inputs!$B$33*0.94,"B",IF(M32&lt;=Inputs!$B$33*1.06,"C",IF(M32&lt;=Inputs!$B$33*1.18,"D","E")))))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 t="str">
        <x:f>IF(COUNTA(C33,E33,G33)=0,"",SUM(C33,E33,G33))</x:f>
      </x:c>
      <x:c r="L33" s="26" t="str">
        <x:f>IF(K33="","",C33*IFERROR(VLOOKUP(D33,Method!$A$8:$B$16,2,FALSE),0)+E33*IFERROR(VLOOKUP(F33,Method!$A$8:$B$16,2,FALSE),0)+G33*IFERROR(VLOOKUP(H33,Method!$A$8:$B$16,2,FALSE),0))</x:f>
      </x:c>
      <x:c r="M33" s="26" t="str">
        <x:f>IFERROR(L33*1000000/(Inputs!$B$7*I33),"")</x:f>
      </x:c>
      <x:c r="N33" s="26" t="str">
        <x:f>IF(M33="","",IF(M33&lt;=Inputs!$B$33*0.86,"A",IF(M33&lt;=Inputs!$B$33*0.94,"B",IF(M33&lt;=Inputs!$B$33*1.06,"C",IF(M33&lt;=Inputs!$B$33*1.18,"D","E")))))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 t="str">
        <x:f>IF(COUNTA(C34,E34,G34)=0,"",SUM(C34,E34,G34))</x:f>
      </x:c>
      <x:c r="L34" s="26" t="str">
        <x:f>IF(K34="","",C34*IFERROR(VLOOKUP(D34,Method!$A$8:$B$16,2,FALSE),0)+E34*IFERROR(VLOOKUP(F34,Method!$A$8:$B$16,2,FALSE),0)+G34*IFERROR(VLOOKUP(H34,Method!$A$8:$B$16,2,FALSE),0))</x:f>
      </x:c>
      <x:c r="M34" s="26" t="str">
        <x:f>IFERROR(L34*1000000/(Inputs!$B$7*I34),"")</x:f>
      </x:c>
      <x:c r="N34" s="26" t="str">
        <x:f>IF(M34="","",IF(M34&lt;=Inputs!$B$33*0.86,"A",IF(M34&lt;=Inputs!$B$33*0.94,"B",IF(M34&lt;=Inputs!$B$33*1.06,"C",IF(M34&lt;=Inputs!$B$33*1.18,"D","E")))))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 t="str">
        <x:f>IF(COUNTA(C35,E35,G35)=0,"",SUM(C35,E35,G35))</x:f>
      </x:c>
      <x:c r="L35" s="26" t="str">
        <x:f>IF(K35="","",C35*IFERROR(VLOOKUP(D35,Method!$A$8:$B$16,2,FALSE),0)+E35*IFERROR(VLOOKUP(F35,Method!$A$8:$B$16,2,FALSE),0)+G35*IFERROR(VLOOKUP(H35,Method!$A$8:$B$16,2,FALSE),0))</x:f>
      </x:c>
      <x:c r="M35" s="26" t="str">
        <x:f>IFERROR(L35*1000000/(Inputs!$B$7*I35),"")</x:f>
      </x:c>
      <x:c r="N35" s="26" t="str">
        <x:f>IF(M35="","",IF(M35&lt;=Inputs!$B$33*0.86,"A",IF(M35&lt;=Inputs!$B$33*0.94,"B",IF(M35&lt;=Inputs!$B$33*1.06,"C",IF(M35&lt;=Inputs!$B$33*1.18,"D","E")))))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 t="str">
        <x:f>IF(COUNTA(C36,E36,G36)=0,"",SUM(C36,E36,G36))</x:f>
      </x:c>
      <x:c r="L36" s="26" t="str">
        <x:f>IF(K36="","",C36*IFERROR(VLOOKUP(D36,Method!$A$8:$B$16,2,FALSE),0)+E36*IFERROR(VLOOKUP(F36,Method!$A$8:$B$16,2,FALSE),0)+G36*IFERROR(VLOOKUP(H36,Method!$A$8:$B$16,2,FALSE),0))</x:f>
      </x:c>
      <x:c r="M36" s="26" t="str">
        <x:f>IFERROR(L36*1000000/(Inputs!$B$7*I36),"")</x:f>
      </x:c>
      <x:c r="N36" s="26" t="str">
        <x:f>IF(M36="","",IF(M36&lt;=Inputs!$B$33*0.86,"A",IF(M36&lt;=Inputs!$B$33*0.94,"B",IF(M36&lt;=Inputs!$B$33*1.06,"C",IF(M36&lt;=Inputs!$B$33*1.18,"D","E")))))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 t="str">
        <x:f>IF(COUNTA(C37,E37,G37)=0,"",SUM(C37,E37,G37))</x:f>
      </x:c>
      <x:c r="L37" s="26" t="str">
        <x:f>IF(K37="","",C37*IFERROR(VLOOKUP(D37,Method!$A$8:$B$16,2,FALSE),0)+E37*IFERROR(VLOOKUP(F37,Method!$A$8:$B$16,2,FALSE),0)+G37*IFERROR(VLOOKUP(H37,Method!$A$8:$B$16,2,FALSE),0))</x:f>
      </x:c>
      <x:c r="M37" s="26" t="str">
        <x:f>IFERROR(L37*1000000/(Inputs!$B$7*I37),"")</x:f>
      </x:c>
      <x:c r="N37" s="26" t="str">
        <x:f>IF(M37="","",IF(M37&lt;=Inputs!$B$33*0.86,"A",IF(M37&lt;=Inputs!$B$33*0.94,"B",IF(M37&lt;=Inputs!$B$33*1.06,"C",IF(M37&lt;=Inputs!$B$33*1.18,"D","E")))))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 t="str">
        <x:f>IF(COUNTA(C38,E38,G38)=0,"",SUM(C38,E38,G38))</x:f>
      </x:c>
      <x:c r="L38" s="26" t="str">
        <x:f>IF(K38="","",C38*IFERROR(VLOOKUP(D38,Method!$A$8:$B$16,2,FALSE),0)+E38*IFERROR(VLOOKUP(F38,Method!$A$8:$B$16,2,FALSE),0)+G38*IFERROR(VLOOKUP(H38,Method!$A$8:$B$16,2,FALSE),0))</x:f>
      </x:c>
      <x:c r="M38" s="26" t="str">
        <x:f>IFERROR(L38*1000000/(Inputs!$B$7*I38),"")</x:f>
      </x:c>
      <x:c r="N38" s="26" t="str">
        <x:f>IF(M38="","",IF(M38&lt;=Inputs!$B$33*0.86,"A",IF(M38&lt;=Inputs!$B$33*0.94,"B",IF(M38&lt;=Inputs!$B$33*1.06,"C",IF(M38&lt;=Inputs!$B$33*1.18,"D","E")))))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 t="str">
        <x:f>IF(COUNTA(C39,E39,G39)=0,"",SUM(C39,E39,G39))</x:f>
      </x:c>
      <x:c r="L39" s="26" t="str">
        <x:f>IF(K39="","",C39*IFERROR(VLOOKUP(D39,Method!$A$8:$B$16,2,FALSE),0)+E39*IFERROR(VLOOKUP(F39,Method!$A$8:$B$16,2,FALSE),0)+G39*IFERROR(VLOOKUP(H39,Method!$A$8:$B$16,2,FALSE),0))</x:f>
      </x:c>
      <x:c r="M39" s="26" t="str">
        <x:f>IFERROR(L39*1000000/(Inputs!$B$7*I39),"")</x:f>
      </x:c>
      <x:c r="N39" s="26" t="str">
        <x:f>IF(M39="","",IF(M39&lt;=Inputs!$B$33*0.86,"A",IF(M39&lt;=Inputs!$B$33*0.94,"B",IF(M39&lt;=Inputs!$B$33*1.06,"C",IF(M39&lt;=Inputs!$B$33*1.18,"D","E")))))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 t="str">
        <x:f>IF(COUNTA(C40,E40,G40)=0,"",SUM(C40,E40,G40))</x:f>
      </x:c>
      <x:c r="L40" s="26" t="str">
        <x:f>IF(K40="","",C40*IFERROR(VLOOKUP(D40,Method!$A$8:$B$16,2,FALSE),0)+E40*IFERROR(VLOOKUP(F40,Method!$A$8:$B$16,2,FALSE),0)+G40*IFERROR(VLOOKUP(H40,Method!$A$8:$B$16,2,FALSE),0))</x:f>
      </x:c>
      <x:c r="M40" s="26" t="str">
        <x:f>IFERROR(L40*1000000/(Inputs!$B$7*I40),"")</x:f>
      </x:c>
      <x:c r="N40" s="26" t="str">
        <x:f>IF(M40="","",IF(M40&lt;=Inputs!$B$33*0.86,"A",IF(M40&lt;=Inputs!$B$33*0.94,"B",IF(M40&lt;=Inputs!$B$33*1.06,"C",IF(M40&lt;=Inputs!$B$33*1.18,"D","E")))))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 t="str">
        <x:f>IF(COUNTA(C41,E41,G41)=0,"",SUM(C41,E41,G41))</x:f>
      </x:c>
      <x:c r="L41" s="26" t="str">
        <x:f>IF(K41="","",C41*IFERROR(VLOOKUP(D41,Method!$A$8:$B$16,2,FALSE),0)+E41*IFERROR(VLOOKUP(F41,Method!$A$8:$B$16,2,FALSE),0)+G41*IFERROR(VLOOKUP(H41,Method!$A$8:$B$16,2,FALSE),0))</x:f>
      </x:c>
      <x:c r="M41" s="26" t="str">
        <x:f>IFERROR(L41*1000000/(Inputs!$B$7*I41),"")</x:f>
      </x:c>
      <x:c r="N41" s="26" t="str">
        <x:f>IF(M41="","",IF(M41&lt;=Inputs!$B$33*0.86,"A",IF(M41&lt;=Inputs!$B$33*0.94,"B",IF(M41&lt;=Inputs!$B$33*1.06,"C",IF(M41&lt;=Inputs!$B$33*1.18,"D","E")))))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 t="str">
        <x:f>IF(COUNTA(C42,E42,G42)=0,"",SUM(C42,E42,G42))</x:f>
      </x:c>
      <x:c r="L42" s="26" t="str">
        <x:f>IF(K42="","",C42*IFERROR(VLOOKUP(D42,Method!$A$8:$B$16,2,FALSE),0)+E42*IFERROR(VLOOKUP(F42,Method!$A$8:$B$16,2,FALSE),0)+G42*IFERROR(VLOOKUP(H42,Method!$A$8:$B$16,2,FALSE),0))</x:f>
      </x:c>
      <x:c r="M42" s="26" t="str">
        <x:f>IFERROR(L42*1000000/(Inputs!$B$7*I42),"")</x:f>
      </x:c>
      <x:c r="N42" s="26" t="str">
        <x:f>IF(M42="","",IF(M42&lt;=Inputs!$B$33*0.86,"A",IF(M42&lt;=Inputs!$B$33*0.94,"B",IF(M42&lt;=Inputs!$B$33*1.06,"C",IF(M42&lt;=Inputs!$B$33*1.18,"D","E")))))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 t="str">
        <x:f>IF(COUNTA(C43,E43,G43)=0,"",SUM(C43,E43,G43))</x:f>
      </x:c>
      <x:c r="L43" s="26" t="str">
        <x:f>IF(K43="","",C43*IFERROR(VLOOKUP(D43,Method!$A$8:$B$16,2,FALSE),0)+E43*IFERROR(VLOOKUP(F43,Method!$A$8:$B$16,2,FALSE),0)+G43*IFERROR(VLOOKUP(H43,Method!$A$8:$B$16,2,FALSE),0))</x:f>
      </x:c>
      <x:c r="M43" s="26" t="str">
        <x:f>IFERROR(L43*1000000/(Inputs!$B$7*I43),"")</x:f>
      </x:c>
      <x:c r="N43" s="26" t="str">
        <x:f>IF(M43="","",IF(M43&lt;=Inputs!$B$33*0.86,"A",IF(M43&lt;=Inputs!$B$33*0.94,"B",IF(M43&lt;=Inputs!$B$33*1.06,"C",IF(M43&lt;=Inputs!$B$33*1.18,"D","E")))))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 t="str">
        <x:f>IF(COUNTA(C44,E44,G44)=0,"",SUM(C44,E44,G44))</x:f>
      </x:c>
      <x:c r="L44" s="26" t="str">
        <x:f>IF(K44="","",C44*IFERROR(VLOOKUP(D44,Method!$A$8:$B$16,2,FALSE),0)+E44*IFERROR(VLOOKUP(F44,Method!$A$8:$B$16,2,FALSE),0)+G44*IFERROR(VLOOKUP(H44,Method!$A$8:$B$16,2,FALSE),0))</x:f>
      </x:c>
      <x:c r="M44" s="26" t="str">
        <x:f>IFERROR(L44*1000000/(Inputs!$B$7*I44),"")</x:f>
      </x:c>
      <x:c r="N44" s="26" t="str">
        <x:f>IF(M44="","",IF(M44&lt;=Inputs!$B$33*0.86,"A",IF(M44&lt;=Inputs!$B$33*0.94,"B",IF(M44&lt;=Inputs!$B$33*1.06,"C",IF(M44&lt;=Inputs!$B$33*1.18,"D","E")))))</x:f>
      </x:c>
    </x:row>
    <x:row r="45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 t="str">
        <x:f>IF(COUNTA(C45,E45,G45)=0,"",SUM(C45,E45,G45))</x:f>
      </x:c>
      <x:c r="L45" s="26" t="str">
        <x:f>IF(K45="","",C45*IFERROR(VLOOKUP(D45,Method!$A$8:$B$16,2,FALSE),0)+E45*IFERROR(VLOOKUP(F45,Method!$A$8:$B$16,2,FALSE),0)+G45*IFERROR(VLOOKUP(H45,Method!$A$8:$B$16,2,FALSE),0))</x:f>
      </x:c>
      <x:c r="M45" s="26" t="str">
        <x:f>IFERROR(L45*1000000/(Inputs!$B$7*I45),"")</x:f>
      </x:c>
      <x:c r="N45" s="26" t="str">
        <x:f>IF(M45="","",IF(M45&lt;=Inputs!$B$33*0.86,"A",IF(M45&lt;=Inputs!$B$33*0.94,"B",IF(M45&lt;=Inputs!$B$33*1.06,"C",IF(M45&lt;=Inputs!$B$33*1.18,"D","E")))))</x:f>
      </x:c>
    </x:row>
    <x:row r="46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 t="str">
        <x:f>IF(COUNTA(C46,E46,G46)=0,"",SUM(C46,E46,G46))</x:f>
      </x:c>
      <x:c r="L46" s="26" t="str">
        <x:f>IF(K46="","",C46*IFERROR(VLOOKUP(D46,Method!$A$8:$B$16,2,FALSE),0)+E46*IFERROR(VLOOKUP(F46,Method!$A$8:$B$16,2,FALSE),0)+G46*IFERROR(VLOOKUP(H46,Method!$A$8:$B$16,2,FALSE),0))</x:f>
      </x:c>
      <x:c r="M46" s="26" t="str">
        <x:f>IFERROR(L46*1000000/(Inputs!$B$7*I46),"")</x:f>
      </x:c>
      <x:c r="N46" s="26" t="str">
        <x:f>IF(M46="","",IF(M46&lt;=Inputs!$B$33*0.86,"A",IF(M46&lt;=Inputs!$B$33*0.94,"B",IF(M46&lt;=Inputs!$B$33*1.06,"C",IF(M46&lt;=Inputs!$B$33*1.18,"D","E")))))</x:f>
      </x:c>
    </x:row>
    <x:row r="47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 t="str">
        <x:f>IF(COUNTA(C47,E47,G47)=0,"",SUM(C47,E47,G47))</x:f>
      </x:c>
      <x:c r="L47" s="26" t="str">
        <x:f>IF(K47="","",C47*IFERROR(VLOOKUP(D47,Method!$A$8:$B$16,2,FALSE),0)+E47*IFERROR(VLOOKUP(F47,Method!$A$8:$B$16,2,FALSE),0)+G47*IFERROR(VLOOKUP(H47,Method!$A$8:$B$16,2,FALSE),0))</x:f>
      </x:c>
      <x:c r="M47" s="26" t="str">
        <x:f>IFERROR(L47*1000000/(Inputs!$B$7*I47),"")</x:f>
      </x:c>
      <x:c r="N47" s="26" t="str">
        <x:f>IF(M47="","",IF(M47&lt;=Inputs!$B$33*0.86,"A",IF(M47&lt;=Inputs!$B$33*0.94,"B",IF(M47&lt;=Inputs!$B$33*1.06,"C",IF(M47&lt;=Inputs!$B$33*1.18,"D","E")))))</x:f>
      </x:c>
    </x:row>
    <x:row r="48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 t="str">
        <x:f>IF(COUNTA(C48,E48,G48)=0,"",SUM(C48,E48,G48))</x:f>
      </x:c>
      <x:c r="L48" s="26" t="str">
        <x:f>IF(K48="","",C48*IFERROR(VLOOKUP(D48,Method!$A$8:$B$16,2,FALSE),0)+E48*IFERROR(VLOOKUP(F48,Method!$A$8:$B$16,2,FALSE),0)+G48*IFERROR(VLOOKUP(H48,Method!$A$8:$B$16,2,FALSE),0))</x:f>
      </x:c>
      <x:c r="M48" s="26" t="str">
        <x:f>IFERROR(L48*1000000/(Inputs!$B$7*I48),"")</x:f>
      </x:c>
      <x:c r="N48" s="26" t="str">
        <x:f>IF(M48="","",IF(M48&lt;=Inputs!$B$33*0.86,"A",IF(M48&lt;=Inputs!$B$33*0.94,"B",IF(M48&lt;=Inputs!$B$33*1.06,"C",IF(M48&lt;=Inputs!$B$33*1.18,"D","E")))))</x:f>
      </x:c>
    </x:row>
    <x:row r="49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 t="str">
        <x:f>IF(COUNTA(C49,E49,G49)=0,"",SUM(C49,E49,G49))</x:f>
      </x:c>
      <x:c r="L49" s="26" t="str">
        <x:f>IF(K49="","",C49*IFERROR(VLOOKUP(D49,Method!$A$8:$B$16,2,FALSE),0)+E49*IFERROR(VLOOKUP(F49,Method!$A$8:$B$16,2,FALSE),0)+G49*IFERROR(VLOOKUP(H49,Method!$A$8:$B$16,2,FALSE),0))</x:f>
      </x:c>
      <x:c r="M49" s="26" t="str">
        <x:f>IFERROR(L49*1000000/(Inputs!$B$7*I49),"")</x:f>
      </x:c>
      <x:c r="N49" s="26" t="str">
        <x:f>IF(M49="","",IF(M49&lt;=Inputs!$B$33*0.86,"A",IF(M49&lt;=Inputs!$B$33*0.94,"B",IF(M49&lt;=Inputs!$B$33*1.06,"C",IF(M49&lt;=Inputs!$B$33*1.18,"D","E")))))</x:f>
      </x:c>
    </x:row>
    <x:row r="50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 t="str">
        <x:f>IF(COUNTA(C50,E50,G50)=0,"",SUM(C50,E50,G50))</x:f>
      </x:c>
      <x:c r="L50" s="26" t="str">
        <x:f>IF(K50="","",C50*IFERROR(VLOOKUP(D50,Method!$A$8:$B$16,2,FALSE),0)+E50*IFERROR(VLOOKUP(F50,Method!$A$8:$B$16,2,FALSE),0)+G50*IFERROR(VLOOKUP(H50,Method!$A$8:$B$16,2,FALSE),0))</x:f>
      </x:c>
      <x:c r="M50" s="26" t="str">
        <x:f>IFERROR(L50*1000000/(Inputs!$B$7*I50),"")</x:f>
      </x:c>
      <x:c r="N50" s="26" t="str">
        <x:f>IF(M50="","",IF(M50&lt;=Inputs!$B$33*0.86,"A",IF(M50&lt;=Inputs!$B$33*0.94,"B",IF(M50&lt;=Inputs!$B$33*1.06,"C",IF(M50&lt;=Inputs!$B$33*1.18,"D","E")))))</x:f>
      </x:c>
    </x:row>
    <x:row r="5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 t="str">
        <x:f>IF(COUNTA(C51,E51,G51)=0,"",SUM(C51,E51,G51))</x:f>
      </x:c>
      <x:c r="L51" s="26" t="str">
        <x:f>IF(K51="","",C51*IFERROR(VLOOKUP(D51,Method!$A$8:$B$16,2,FALSE),0)+E51*IFERROR(VLOOKUP(F51,Method!$A$8:$B$16,2,FALSE),0)+G51*IFERROR(VLOOKUP(H51,Method!$A$8:$B$16,2,FALSE),0))</x:f>
      </x:c>
      <x:c r="M51" s="26" t="str">
        <x:f>IFERROR(L51*1000000/(Inputs!$B$7*I51),"")</x:f>
      </x:c>
      <x:c r="N51" s="26" t="str">
        <x:f>IF(M51="","",IF(M51&lt;=Inputs!$B$33*0.86,"A",IF(M51&lt;=Inputs!$B$33*0.94,"B",IF(M51&lt;=Inputs!$B$33*1.06,"C",IF(M51&lt;=Inputs!$B$33*1.18,"D","E")))))</x:f>
      </x:c>
    </x:row>
    <x:row r="52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 t="str">
        <x:f>IF(COUNTA(C52,E52,G52)=0,"",SUM(C52,E52,G52))</x:f>
      </x:c>
      <x:c r="L52" s="26" t="str">
        <x:f>IF(K52="","",C52*IFERROR(VLOOKUP(D52,Method!$A$8:$B$16,2,FALSE),0)+E52*IFERROR(VLOOKUP(F52,Method!$A$8:$B$16,2,FALSE),0)+G52*IFERROR(VLOOKUP(H52,Method!$A$8:$B$16,2,FALSE),0))</x:f>
      </x:c>
      <x:c r="M52" s="26" t="str">
        <x:f>IFERROR(L52*1000000/(Inputs!$B$7*I52),"")</x:f>
      </x:c>
      <x:c r="N52" s="26" t="str">
        <x:f>IF(M52="","",IF(M52&lt;=Inputs!$B$33*0.86,"A",IF(M52&lt;=Inputs!$B$33*0.94,"B",IF(M52&lt;=Inputs!$B$33*1.06,"C",IF(M52&lt;=Inputs!$B$33*1.18,"D","E")))))</x:f>
      </x:c>
    </x:row>
    <x:row r="53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 t="str">
        <x:f>IF(COUNTA(C53,E53,G53)=0,"",SUM(C53,E53,G53))</x:f>
      </x:c>
      <x:c r="L53" s="26" t="str">
        <x:f>IF(K53="","",C53*IFERROR(VLOOKUP(D53,Method!$A$8:$B$16,2,FALSE),0)+E53*IFERROR(VLOOKUP(F53,Method!$A$8:$B$16,2,FALSE),0)+G53*IFERROR(VLOOKUP(H53,Method!$A$8:$B$16,2,FALSE),0))</x:f>
      </x:c>
      <x:c r="M53" s="26" t="str">
        <x:f>IFERROR(L53*1000000/(Inputs!$B$7*I53),"")</x:f>
      </x:c>
      <x:c r="N53" s="26" t="str">
        <x:f>IF(M53="","",IF(M53&lt;=Inputs!$B$33*0.86,"A",IF(M53&lt;=Inputs!$B$33*0.94,"B",IF(M53&lt;=Inputs!$B$33*1.06,"C",IF(M53&lt;=Inputs!$B$33*1.18,"D","E")))))</x:f>
      </x:c>
    </x:row>
    <x:row r="54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 t="str">
        <x:f>IF(COUNTA(C54,E54,G54)=0,"",SUM(C54,E54,G54))</x:f>
      </x:c>
      <x:c r="L54" s="26" t="str">
        <x:f>IF(K54="","",C54*IFERROR(VLOOKUP(D54,Method!$A$8:$B$16,2,FALSE),0)+E54*IFERROR(VLOOKUP(F54,Method!$A$8:$B$16,2,FALSE),0)+G54*IFERROR(VLOOKUP(H54,Method!$A$8:$B$16,2,FALSE),0))</x:f>
      </x:c>
      <x:c r="M54" s="26" t="str">
        <x:f>IFERROR(L54*1000000/(Inputs!$B$7*I54),"")</x:f>
      </x:c>
      <x:c r="N54" s="26" t="str">
        <x:f>IF(M54="","",IF(M54&lt;=Inputs!$B$33*0.86,"A",IF(M54&lt;=Inputs!$B$33*0.94,"B",IF(M54&lt;=Inputs!$B$33*1.06,"C",IF(M54&lt;=Inputs!$B$33*1.18,"D","E")))))</x:f>
      </x:c>
    </x:row>
    <x:row r="55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 t="str">
        <x:f>IF(COUNTA(C55,E55,G55)=0,"",SUM(C55,E55,G55))</x:f>
      </x:c>
      <x:c r="L55" s="26" t="str">
        <x:f>IF(K55="","",C55*IFERROR(VLOOKUP(D55,Method!$A$8:$B$16,2,FALSE),0)+E55*IFERROR(VLOOKUP(F55,Method!$A$8:$B$16,2,FALSE),0)+G55*IFERROR(VLOOKUP(H55,Method!$A$8:$B$16,2,FALSE),0))</x:f>
      </x:c>
      <x:c r="M55" s="26" t="str">
        <x:f>IFERROR(L55*1000000/(Inputs!$B$7*I55),"")</x:f>
      </x:c>
      <x:c r="N55" s="26" t="str">
        <x:f>IF(M55="","",IF(M55&lt;=Inputs!$B$33*0.86,"A",IF(M55&lt;=Inputs!$B$33*0.94,"B",IF(M55&lt;=Inputs!$B$33*1.06,"C",IF(M55&lt;=Inputs!$B$33*1.18,"D","E")))))</x:f>
      </x:c>
    </x:row>
    <x:row r="56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 t="str">
        <x:f>IF(COUNTA(C56,E56,G56)=0,"",SUM(C56,E56,G56))</x:f>
      </x:c>
      <x:c r="L56" s="26" t="str">
        <x:f>IF(K56="","",C56*IFERROR(VLOOKUP(D56,Method!$A$8:$B$16,2,FALSE),0)+E56*IFERROR(VLOOKUP(F56,Method!$A$8:$B$16,2,FALSE),0)+G56*IFERROR(VLOOKUP(H56,Method!$A$8:$B$16,2,FALSE),0))</x:f>
      </x:c>
      <x:c r="M56" s="26" t="str">
        <x:f>IFERROR(L56*1000000/(Inputs!$B$7*I56),"")</x:f>
      </x:c>
      <x:c r="N56" s="26" t="str">
        <x:f>IF(M56="","",IF(M56&lt;=Inputs!$B$33*0.86,"A",IF(M56&lt;=Inputs!$B$33*0.94,"B",IF(M56&lt;=Inputs!$B$33*1.06,"C",IF(M56&lt;=Inputs!$B$33*1.18,"D","E")))))</x:f>
      </x:c>
    </x:row>
    <x:row r="57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 t="str">
        <x:f>IF(COUNTA(C57,E57,G57)=0,"",SUM(C57,E57,G57))</x:f>
      </x:c>
      <x:c r="L57" s="26" t="str">
        <x:f>IF(K57="","",C57*IFERROR(VLOOKUP(D57,Method!$A$8:$B$16,2,FALSE),0)+E57*IFERROR(VLOOKUP(F57,Method!$A$8:$B$16,2,FALSE),0)+G57*IFERROR(VLOOKUP(H57,Method!$A$8:$B$16,2,FALSE),0))</x:f>
      </x:c>
      <x:c r="M57" s="26" t="str">
        <x:f>IFERROR(L57*1000000/(Inputs!$B$7*I57),"")</x:f>
      </x:c>
      <x:c r="N57" s="26" t="str">
        <x:f>IF(M57="","",IF(M57&lt;=Inputs!$B$33*0.86,"A",IF(M57&lt;=Inputs!$B$33*0.94,"B",IF(M57&lt;=Inputs!$B$33*1.06,"C",IF(M57&lt;=Inputs!$B$33*1.18,"D","E")))))</x:f>
      </x:c>
    </x:row>
    <x:row r="58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 t="str">
        <x:f>IF(COUNTA(C58,E58,G58)=0,"",SUM(C58,E58,G58))</x:f>
      </x:c>
      <x:c r="L58" s="26" t="str">
        <x:f>IF(K58="","",C58*IFERROR(VLOOKUP(D58,Method!$A$8:$B$16,2,FALSE),0)+E58*IFERROR(VLOOKUP(F58,Method!$A$8:$B$16,2,FALSE),0)+G58*IFERROR(VLOOKUP(H58,Method!$A$8:$B$16,2,FALSE),0))</x:f>
      </x:c>
      <x:c r="M58" s="26" t="str">
        <x:f>IFERROR(L58*1000000/(Inputs!$B$7*I58),"")</x:f>
      </x:c>
      <x:c r="N58" s="26" t="str">
        <x:f>IF(M58="","",IF(M58&lt;=Inputs!$B$33*0.86,"A",IF(M58&lt;=Inputs!$B$33*0.94,"B",IF(M58&lt;=Inputs!$B$33*1.06,"C",IF(M58&lt;=Inputs!$B$33*1.18,"D","E")))))</x:f>
      </x:c>
    </x:row>
    <x:row r="59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 t="str">
        <x:f>IF(COUNTA(C59,E59,G59)=0,"",SUM(C59,E59,G59))</x:f>
      </x:c>
      <x:c r="L59" s="26" t="str">
        <x:f>IF(K59="","",C59*IFERROR(VLOOKUP(D59,Method!$A$8:$B$16,2,FALSE),0)+E59*IFERROR(VLOOKUP(F59,Method!$A$8:$B$16,2,FALSE),0)+G59*IFERROR(VLOOKUP(H59,Method!$A$8:$B$16,2,FALSE),0))</x:f>
      </x:c>
      <x:c r="M59" s="26" t="str">
        <x:f>IFERROR(L59*1000000/(Inputs!$B$7*I59),"")</x:f>
      </x:c>
      <x:c r="N59" s="26" t="str">
        <x:f>IF(M59="","",IF(M59&lt;=Inputs!$B$33*0.86,"A",IF(M59&lt;=Inputs!$B$33*0.94,"B",IF(M59&lt;=Inputs!$B$33*1.06,"C",IF(M59&lt;=Inputs!$B$33*1.18,"D","E")))))</x:f>
      </x:c>
    </x:row>
    <x:row r="60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 t="str">
        <x:f>IF(COUNTA(C60,E60,G60)=0,"",SUM(C60,E60,G60))</x:f>
      </x:c>
      <x:c r="L60" s="26" t="str">
        <x:f>IF(K60="","",C60*IFERROR(VLOOKUP(D60,Method!$A$8:$B$16,2,FALSE),0)+E60*IFERROR(VLOOKUP(F60,Method!$A$8:$B$16,2,FALSE),0)+G60*IFERROR(VLOOKUP(H60,Method!$A$8:$B$16,2,FALSE),0))</x:f>
      </x:c>
      <x:c r="M60" s="26" t="str">
        <x:f>IFERROR(L60*1000000/(Inputs!$B$7*I60),"")</x:f>
      </x:c>
      <x:c r="N60" s="26" t="str">
        <x:f>IF(M60="","",IF(M60&lt;=Inputs!$B$33*0.86,"A",IF(M60&lt;=Inputs!$B$33*0.94,"B",IF(M60&lt;=Inputs!$B$33*1.06,"C",IF(M60&lt;=Inputs!$B$33*1.18,"D","E")))))</x:f>
      </x:c>
    </x:row>
    <x:row r="6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 t="str">
        <x:f>IF(COUNTA(C61,E61,G61)=0,"",SUM(C61,E61,G61))</x:f>
      </x:c>
      <x:c r="L61" s="26" t="str">
        <x:f>IF(K61="","",C61*IFERROR(VLOOKUP(D61,Method!$A$8:$B$16,2,FALSE),0)+E61*IFERROR(VLOOKUP(F61,Method!$A$8:$B$16,2,FALSE),0)+G61*IFERROR(VLOOKUP(H61,Method!$A$8:$B$16,2,FALSE),0))</x:f>
      </x:c>
      <x:c r="M61" s="26" t="str">
        <x:f>IFERROR(L61*1000000/(Inputs!$B$7*I61),"")</x:f>
      </x:c>
      <x:c r="N61" s="26" t="str">
        <x:f>IF(M61="","",IF(M61&lt;=Inputs!$B$33*0.86,"A",IF(M61&lt;=Inputs!$B$33*0.94,"B",IF(M61&lt;=Inputs!$B$33*1.06,"C",IF(M61&lt;=Inputs!$B$33*1.18,"D","E")))))</x:f>
      </x:c>
    </x:row>
    <x:row r="62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 t="str">
        <x:f>IF(COUNTA(C62,E62,G62)=0,"",SUM(C62,E62,G62))</x:f>
      </x:c>
      <x:c r="L62" s="26" t="str">
        <x:f>IF(K62="","",C62*IFERROR(VLOOKUP(D62,Method!$A$8:$B$16,2,FALSE),0)+E62*IFERROR(VLOOKUP(F62,Method!$A$8:$B$16,2,FALSE),0)+G62*IFERROR(VLOOKUP(H62,Method!$A$8:$B$16,2,FALSE),0))</x:f>
      </x:c>
      <x:c r="M62" s="26" t="str">
        <x:f>IFERROR(L62*1000000/(Inputs!$B$7*I62),"")</x:f>
      </x:c>
      <x:c r="N62" s="26" t="str">
        <x:f>IF(M62="","",IF(M62&lt;=Inputs!$B$33*0.86,"A",IF(M62&lt;=Inputs!$B$33*0.94,"B",IF(M62&lt;=Inputs!$B$33*1.06,"C",IF(M62&lt;=Inputs!$B$33*1.18,"D","E")))))</x:f>
      </x:c>
    </x:row>
    <x:row r="63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 t="str">
        <x:f>IF(COUNTA(C63,E63,G63)=0,"",SUM(C63,E63,G63))</x:f>
      </x:c>
      <x:c r="L63" s="26" t="str">
        <x:f>IF(K63="","",C63*IFERROR(VLOOKUP(D63,Method!$A$8:$B$16,2,FALSE),0)+E63*IFERROR(VLOOKUP(F63,Method!$A$8:$B$16,2,FALSE),0)+G63*IFERROR(VLOOKUP(H63,Method!$A$8:$B$16,2,FALSE),0))</x:f>
      </x:c>
      <x:c r="M63" s="26" t="str">
        <x:f>IFERROR(L63*1000000/(Inputs!$B$7*I63),"")</x:f>
      </x:c>
      <x:c r="N63" s="26" t="str">
        <x:f>IF(M63="","",IF(M63&lt;=Inputs!$B$33*0.86,"A",IF(M63&lt;=Inputs!$B$33*0.94,"B",IF(M63&lt;=Inputs!$B$33*1.06,"C",IF(M63&lt;=Inputs!$B$33*1.18,"D","E")))))</x:f>
      </x:c>
    </x:row>
    <x:row r="64">
      <x:c r="A64" s="26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 t="str">
        <x:f>IF(COUNTA(C64,E64,G64)=0,"",SUM(C64,E64,G64))</x:f>
      </x:c>
      <x:c r="L64" s="26" t="str">
        <x:f>IF(K64="","",C64*IFERROR(VLOOKUP(D64,Method!$A$8:$B$16,2,FALSE),0)+E64*IFERROR(VLOOKUP(F64,Method!$A$8:$B$16,2,FALSE),0)+G64*IFERROR(VLOOKUP(H64,Method!$A$8:$B$16,2,FALSE),0))</x:f>
      </x:c>
      <x:c r="M64" s="26" t="str">
        <x:f>IFERROR(L64*1000000/(Inputs!$B$7*I64),"")</x:f>
      </x:c>
      <x:c r="N64" s="26" t="str">
        <x:f>IF(M64="","",IF(M64&lt;=Inputs!$B$33*0.86,"A",IF(M64&lt;=Inputs!$B$33*0.94,"B",IF(M64&lt;=Inputs!$B$33*1.06,"C",IF(M64&lt;=Inputs!$B$33*1.18,"D","E")))))</x:f>
      </x:c>
    </x:row>
    <x:row r="65">
      <x:c r="A65" s="26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 t="str">
        <x:f>IF(COUNTA(C65,E65,G65)=0,"",SUM(C65,E65,G65))</x:f>
      </x:c>
      <x:c r="L65" s="26" t="str">
        <x:f>IF(K65="","",C65*IFERROR(VLOOKUP(D65,Method!$A$8:$B$16,2,FALSE),0)+E65*IFERROR(VLOOKUP(F65,Method!$A$8:$B$16,2,FALSE),0)+G65*IFERROR(VLOOKUP(H65,Method!$A$8:$B$16,2,FALSE),0))</x:f>
      </x:c>
      <x:c r="M65" s="26" t="str">
        <x:f>IFERROR(L65*1000000/(Inputs!$B$7*I65),"")</x:f>
      </x:c>
      <x:c r="N65" s="26" t="str">
        <x:f>IF(M65="","",IF(M65&lt;=Inputs!$B$33*0.86,"A",IF(M65&lt;=Inputs!$B$33*0.94,"B",IF(M65&lt;=Inputs!$B$33*1.06,"C",IF(M65&lt;=Inputs!$B$33*1.18,"D","E")))))</x:f>
      </x:c>
    </x:row>
    <x:row r="66">
      <x:c r="A66" s="26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 t="str">
        <x:f>IF(COUNTA(C66,E66,G66)=0,"",SUM(C66,E66,G66))</x:f>
      </x:c>
      <x:c r="L66" s="26" t="str">
        <x:f>IF(K66="","",C66*IFERROR(VLOOKUP(D66,Method!$A$8:$B$16,2,FALSE),0)+E66*IFERROR(VLOOKUP(F66,Method!$A$8:$B$16,2,FALSE),0)+G66*IFERROR(VLOOKUP(H66,Method!$A$8:$B$16,2,FALSE),0))</x:f>
      </x:c>
      <x:c r="M66" s="26" t="str">
        <x:f>IFERROR(L66*1000000/(Inputs!$B$7*I66),"")</x:f>
      </x:c>
      <x:c r="N66" s="26" t="str">
        <x:f>IF(M66="","",IF(M66&lt;=Inputs!$B$33*0.86,"A",IF(M66&lt;=Inputs!$B$33*0.94,"B",IF(M66&lt;=Inputs!$B$33*1.06,"C",IF(M66&lt;=Inputs!$B$33*1.18,"D","E")))))</x:f>
      </x:c>
    </x:row>
    <x:row r="67">
      <x:c r="A67" s="26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 t="str">
        <x:f>IF(COUNTA(C67,E67,G67)=0,"",SUM(C67,E67,G67))</x:f>
      </x:c>
      <x:c r="L67" s="26" t="str">
        <x:f>IF(K67="","",C67*IFERROR(VLOOKUP(D67,Method!$A$8:$B$16,2,FALSE),0)+E67*IFERROR(VLOOKUP(F67,Method!$A$8:$B$16,2,FALSE),0)+G67*IFERROR(VLOOKUP(H67,Method!$A$8:$B$16,2,FALSE),0))</x:f>
      </x:c>
      <x:c r="M67" s="26" t="str">
        <x:f>IFERROR(L67*1000000/(Inputs!$B$7*I67),"")</x:f>
      </x:c>
      <x:c r="N67" s="26" t="str">
        <x:f>IF(M67="","",IF(M67&lt;=Inputs!$B$33*0.86,"A",IF(M67&lt;=Inputs!$B$33*0.94,"B",IF(M67&lt;=Inputs!$B$33*1.06,"C",IF(M67&lt;=Inputs!$B$33*1.18,"D","E")))))</x:f>
      </x:c>
    </x:row>
    <x:row r="68">
      <x:c r="A68" s="26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 t="str">
        <x:f>IF(COUNTA(C68,E68,G68)=0,"",SUM(C68,E68,G68))</x:f>
      </x:c>
      <x:c r="L68" s="26" t="str">
        <x:f>IF(K68="","",C68*IFERROR(VLOOKUP(D68,Method!$A$8:$B$16,2,FALSE),0)+E68*IFERROR(VLOOKUP(F68,Method!$A$8:$B$16,2,FALSE),0)+G68*IFERROR(VLOOKUP(H68,Method!$A$8:$B$16,2,FALSE),0))</x:f>
      </x:c>
      <x:c r="M68" s="26" t="str">
        <x:f>IFERROR(L68*1000000/(Inputs!$B$7*I68),"")</x:f>
      </x:c>
      <x:c r="N68" s="26" t="str">
        <x:f>IF(M68="","",IF(M68&lt;=Inputs!$B$33*0.86,"A",IF(M68&lt;=Inputs!$B$33*0.94,"B",IF(M68&lt;=Inputs!$B$33*1.06,"C",IF(M68&lt;=Inputs!$B$33*1.18,"D","E")))))</x:f>
      </x:c>
    </x:row>
    <x:row r="69">
      <x:c r="A69" s="26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 t="str">
        <x:f>IF(COUNTA(C69,E69,G69)=0,"",SUM(C69,E69,G69))</x:f>
      </x:c>
      <x:c r="L69" s="26" t="str">
        <x:f>IF(K69="","",C69*IFERROR(VLOOKUP(D69,Method!$A$8:$B$16,2,FALSE),0)+E69*IFERROR(VLOOKUP(F69,Method!$A$8:$B$16,2,FALSE),0)+G69*IFERROR(VLOOKUP(H69,Method!$A$8:$B$16,2,FALSE),0))</x:f>
      </x:c>
      <x:c r="M69" s="26" t="str">
        <x:f>IFERROR(L69*1000000/(Inputs!$B$7*I69),"")</x:f>
      </x:c>
      <x:c r="N69" s="26" t="str">
        <x:f>IF(M69="","",IF(M69&lt;=Inputs!$B$33*0.86,"A",IF(M69&lt;=Inputs!$B$33*0.94,"B",IF(M69&lt;=Inputs!$B$33*1.06,"C",IF(M69&lt;=Inputs!$B$33*1.18,"D","E")))))</x:f>
      </x:c>
    </x:row>
    <x:row r="70">
      <x:c r="A70" s="26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 t="str">
        <x:f>IF(COUNTA(C70,E70,G70)=0,"",SUM(C70,E70,G70))</x:f>
      </x:c>
      <x:c r="L70" s="26" t="str">
        <x:f>IF(K70="","",C70*IFERROR(VLOOKUP(D70,Method!$A$8:$B$16,2,FALSE),0)+E70*IFERROR(VLOOKUP(F70,Method!$A$8:$B$16,2,FALSE),0)+G70*IFERROR(VLOOKUP(H70,Method!$A$8:$B$16,2,FALSE),0))</x:f>
      </x:c>
      <x:c r="M70" s="26" t="str">
        <x:f>IFERROR(L70*1000000/(Inputs!$B$7*I70),"")</x:f>
      </x:c>
      <x:c r="N70" s="26" t="str">
        <x:f>IF(M70="","",IF(M70&lt;=Inputs!$B$33*0.86,"A",IF(M70&lt;=Inputs!$B$33*0.94,"B",IF(M70&lt;=Inputs!$B$33*1.06,"C",IF(M70&lt;=Inputs!$B$33*1.18,"D","E")))))</x:f>
      </x:c>
    </x:row>
    <x:row r="71">
      <x:c r="A71" s="26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 t="str">
        <x:f>IF(COUNTA(C71,E71,G71)=0,"",SUM(C71,E71,G71))</x:f>
      </x:c>
      <x:c r="L71" s="26" t="str">
        <x:f>IF(K71="","",C71*IFERROR(VLOOKUP(D71,Method!$A$8:$B$16,2,FALSE),0)+E71*IFERROR(VLOOKUP(F71,Method!$A$8:$B$16,2,FALSE),0)+G71*IFERROR(VLOOKUP(H71,Method!$A$8:$B$16,2,FALSE),0))</x:f>
      </x:c>
      <x:c r="M71" s="26" t="str">
        <x:f>IFERROR(L71*1000000/(Inputs!$B$7*I71),"")</x:f>
      </x:c>
      <x:c r="N71" s="26" t="str">
        <x:f>IF(M71="","",IF(M71&lt;=Inputs!$B$33*0.86,"A",IF(M71&lt;=Inputs!$B$33*0.94,"B",IF(M71&lt;=Inputs!$B$33*1.06,"C",IF(M71&lt;=Inputs!$B$33*1.18,"D","E")))))</x:f>
      </x:c>
    </x:row>
    <x:row r="72">
      <x:c r="A72" s="26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 t="str">
        <x:f>IF(COUNTA(C72,E72,G72)=0,"",SUM(C72,E72,G72))</x:f>
      </x:c>
      <x:c r="L72" s="26" t="str">
        <x:f>IF(K72="","",C72*IFERROR(VLOOKUP(D72,Method!$A$8:$B$16,2,FALSE),0)+E72*IFERROR(VLOOKUP(F72,Method!$A$8:$B$16,2,FALSE),0)+G72*IFERROR(VLOOKUP(H72,Method!$A$8:$B$16,2,FALSE),0))</x:f>
      </x:c>
      <x:c r="M72" s="26" t="str">
        <x:f>IFERROR(L72*1000000/(Inputs!$B$7*I72),"")</x:f>
      </x:c>
      <x:c r="N72" s="26" t="str">
        <x:f>IF(M72="","",IF(M72&lt;=Inputs!$B$33*0.86,"A",IF(M72&lt;=Inputs!$B$33*0.94,"B",IF(M72&lt;=Inputs!$B$33*1.06,"C",IF(M72&lt;=Inputs!$B$33*1.18,"D","E")))))</x:f>
      </x:c>
    </x:row>
    <x:row r="73">
      <x:c r="A73" s="26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 t="str">
        <x:f>IF(COUNTA(C73,E73,G73)=0,"",SUM(C73,E73,G73))</x:f>
      </x:c>
      <x:c r="L73" s="26" t="str">
        <x:f>IF(K73="","",C73*IFERROR(VLOOKUP(D73,Method!$A$8:$B$16,2,FALSE),0)+E73*IFERROR(VLOOKUP(F73,Method!$A$8:$B$16,2,FALSE),0)+G73*IFERROR(VLOOKUP(H73,Method!$A$8:$B$16,2,FALSE),0))</x:f>
      </x:c>
      <x:c r="M73" s="26" t="str">
        <x:f>IFERROR(L73*1000000/(Inputs!$B$7*I73),"")</x:f>
      </x:c>
      <x:c r="N73" s="26" t="str">
        <x:f>IF(M73="","",IF(M73&lt;=Inputs!$B$33*0.86,"A",IF(M73&lt;=Inputs!$B$33*0.94,"B",IF(M73&lt;=Inputs!$B$33*1.06,"C",IF(M73&lt;=Inputs!$B$33*1.18,"D","E")))))</x:f>
      </x:c>
    </x:row>
    <x:row r="74">
      <x:c r="A74" s="26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 t="str">
        <x:f>IF(COUNTA(C74,E74,G74)=0,"",SUM(C74,E74,G74))</x:f>
      </x:c>
      <x:c r="L74" s="26" t="str">
        <x:f>IF(K74="","",C74*IFERROR(VLOOKUP(D74,Method!$A$8:$B$16,2,FALSE),0)+E74*IFERROR(VLOOKUP(F74,Method!$A$8:$B$16,2,FALSE),0)+G74*IFERROR(VLOOKUP(H74,Method!$A$8:$B$16,2,FALSE),0))</x:f>
      </x:c>
      <x:c r="M74" s="26" t="str">
        <x:f>IFERROR(L74*1000000/(Inputs!$B$7*I74),"")</x:f>
      </x:c>
      <x:c r="N74" s="26" t="str">
        <x:f>IF(M74="","",IF(M74&lt;=Inputs!$B$33*0.86,"A",IF(M74&lt;=Inputs!$B$33*0.94,"B",IF(M74&lt;=Inputs!$B$33*1.06,"C",IF(M74&lt;=Inputs!$B$33*1.18,"D","E")))))</x:f>
      </x:c>
    </x:row>
    <x:row r="75">
      <x:c r="A75" s="26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 t="str">
        <x:f>IF(COUNTA(C75,E75,G75)=0,"",SUM(C75,E75,G75))</x:f>
      </x:c>
      <x:c r="L75" s="26" t="str">
        <x:f>IF(K75="","",C75*IFERROR(VLOOKUP(D75,Method!$A$8:$B$16,2,FALSE),0)+E75*IFERROR(VLOOKUP(F75,Method!$A$8:$B$16,2,FALSE),0)+G75*IFERROR(VLOOKUP(H75,Method!$A$8:$B$16,2,FALSE),0))</x:f>
      </x:c>
      <x:c r="M75" s="26" t="str">
        <x:f>IFERROR(L75*1000000/(Inputs!$B$7*I75),"")</x:f>
      </x:c>
      <x:c r="N75" s="26" t="str">
        <x:f>IF(M75="","",IF(M75&lt;=Inputs!$B$33*0.86,"A",IF(M75&lt;=Inputs!$B$33*0.94,"B",IF(M75&lt;=Inputs!$B$33*1.06,"C",IF(M75&lt;=Inputs!$B$33*1.18,"D","E")))))</x:f>
      </x:c>
    </x:row>
    <x:row r="76">
      <x:c r="A76" s="26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 t="str">
        <x:f>IF(COUNTA(C76,E76,G76)=0,"",SUM(C76,E76,G76))</x:f>
      </x:c>
      <x:c r="L76" s="26" t="str">
        <x:f>IF(K76="","",C76*IFERROR(VLOOKUP(D76,Method!$A$8:$B$16,2,FALSE),0)+E76*IFERROR(VLOOKUP(F76,Method!$A$8:$B$16,2,FALSE),0)+G76*IFERROR(VLOOKUP(H76,Method!$A$8:$B$16,2,FALSE),0))</x:f>
      </x:c>
      <x:c r="M76" s="26" t="str">
        <x:f>IFERROR(L76*1000000/(Inputs!$B$7*I76),"")</x:f>
      </x:c>
      <x:c r="N76" s="26" t="str">
        <x:f>IF(M76="","",IF(M76&lt;=Inputs!$B$33*0.86,"A",IF(M76&lt;=Inputs!$B$33*0.94,"B",IF(M76&lt;=Inputs!$B$33*1.06,"C",IF(M76&lt;=Inputs!$B$33*1.18,"D","E")))))</x:f>
      </x:c>
    </x:row>
    <x:row r="77">
      <x:c r="A77" s="26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 t="str">
        <x:f>IF(COUNTA(C77,E77,G77)=0,"",SUM(C77,E77,G77))</x:f>
      </x:c>
      <x:c r="L77" s="26" t="str">
        <x:f>IF(K77="","",C77*IFERROR(VLOOKUP(D77,Method!$A$8:$B$16,2,FALSE),0)+E77*IFERROR(VLOOKUP(F77,Method!$A$8:$B$16,2,FALSE),0)+G77*IFERROR(VLOOKUP(H77,Method!$A$8:$B$16,2,FALSE),0))</x:f>
      </x:c>
      <x:c r="M77" s="26" t="str">
        <x:f>IFERROR(L77*1000000/(Inputs!$B$7*I77),"")</x:f>
      </x:c>
      <x:c r="N77" s="26" t="str">
        <x:f>IF(M77="","",IF(M77&lt;=Inputs!$B$33*0.86,"A",IF(M77&lt;=Inputs!$B$33*0.94,"B",IF(M77&lt;=Inputs!$B$33*1.06,"C",IF(M77&lt;=Inputs!$B$33*1.18,"D","E")))))</x:f>
      </x:c>
    </x:row>
    <x:row r="78">
      <x:c r="A78" s="26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 t="str">
        <x:f>IF(COUNTA(C78,E78,G78)=0,"",SUM(C78,E78,G78))</x:f>
      </x:c>
      <x:c r="L78" s="26" t="str">
        <x:f>IF(K78="","",C78*IFERROR(VLOOKUP(D78,Method!$A$8:$B$16,2,FALSE),0)+E78*IFERROR(VLOOKUP(F78,Method!$A$8:$B$16,2,FALSE),0)+G78*IFERROR(VLOOKUP(H78,Method!$A$8:$B$16,2,FALSE),0))</x:f>
      </x:c>
      <x:c r="M78" s="26" t="str">
        <x:f>IFERROR(L78*1000000/(Inputs!$B$7*I78),"")</x:f>
      </x:c>
      <x:c r="N78" s="26" t="str">
        <x:f>IF(M78="","",IF(M78&lt;=Inputs!$B$33*0.86,"A",IF(M78&lt;=Inputs!$B$33*0.94,"B",IF(M78&lt;=Inputs!$B$33*1.06,"C",IF(M78&lt;=Inputs!$B$33*1.18,"D","E")))))</x:f>
      </x:c>
    </x:row>
    <x:row r="79">
      <x:c r="A79" s="26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 t="str">
        <x:f>IF(COUNTA(C79,E79,G79)=0,"",SUM(C79,E79,G79))</x:f>
      </x:c>
      <x:c r="L79" s="26" t="str">
        <x:f>IF(K79="","",C79*IFERROR(VLOOKUP(D79,Method!$A$8:$B$16,2,FALSE),0)+E79*IFERROR(VLOOKUP(F79,Method!$A$8:$B$16,2,FALSE),0)+G79*IFERROR(VLOOKUP(H79,Method!$A$8:$B$16,2,FALSE),0))</x:f>
      </x:c>
      <x:c r="M79" s="26" t="str">
        <x:f>IFERROR(L79*1000000/(Inputs!$B$7*I79),"")</x:f>
      </x:c>
      <x:c r="N79" s="26" t="str">
        <x:f>IF(M79="","",IF(M79&lt;=Inputs!$B$33*0.86,"A",IF(M79&lt;=Inputs!$B$33*0.94,"B",IF(M79&lt;=Inputs!$B$33*1.06,"C",IF(M79&lt;=Inputs!$B$33*1.18,"D","E")))))</x:f>
      </x:c>
    </x:row>
    <x:row r="80">
      <x:c r="A80" s="26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 t="str">
        <x:f>IF(COUNTA(C80,E80,G80)=0,"",SUM(C80,E80,G80))</x:f>
      </x:c>
      <x:c r="L80" s="26" t="str">
        <x:f>IF(K80="","",C80*IFERROR(VLOOKUP(D80,Method!$A$8:$B$16,2,FALSE),0)+E80*IFERROR(VLOOKUP(F80,Method!$A$8:$B$16,2,FALSE),0)+G80*IFERROR(VLOOKUP(H80,Method!$A$8:$B$16,2,FALSE),0))</x:f>
      </x:c>
      <x:c r="M80" s="26" t="str">
        <x:f>IFERROR(L80*1000000/(Inputs!$B$7*I80),"")</x:f>
      </x:c>
      <x:c r="N80" s="26" t="str">
        <x:f>IF(M80="","",IF(M80&lt;=Inputs!$B$33*0.86,"A",IF(M80&lt;=Inputs!$B$33*0.94,"B",IF(M80&lt;=Inputs!$B$33*1.06,"C",IF(M80&lt;=Inputs!$B$33*1.18,"D","E")))))</x:f>
      </x:c>
    </x:row>
    <x:row r="81">
      <x:c r="A81" s="26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 t="str">
        <x:f>IF(COUNTA(C81,E81,G81)=0,"",SUM(C81,E81,G81))</x:f>
      </x:c>
      <x:c r="L81" s="26" t="str">
        <x:f>IF(K81="","",C81*IFERROR(VLOOKUP(D81,Method!$A$8:$B$16,2,FALSE),0)+E81*IFERROR(VLOOKUP(F81,Method!$A$8:$B$16,2,FALSE),0)+G81*IFERROR(VLOOKUP(H81,Method!$A$8:$B$16,2,FALSE),0))</x:f>
      </x:c>
      <x:c r="M81" s="26" t="str">
        <x:f>IFERROR(L81*1000000/(Inputs!$B$7*I81),"")</x:f>
      </x:c>
      <x:c r="N81" s="26" t="str">
        <x:f>IF(M81="","",IF(M81&lt;=Inputs!$B$33*0.86,"A",IF(M81&lt;=Inputs!$B$33*0.94,"B",IF(M81&lt;=Inputs!$B$33*1.06,"C",IF(M81&lt;=Inputs!$B$33*1.18,"D","E")))))</x:f>
      </x:c>
    </x:row>
    <x:row r="82">
      <x:c r="A82" s="26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 t="str">
        <x:f>IF(COUNTA(C82,E82,G82)=0,"",SUM(C82,E82,G82))</x:f>
      </x:c>
      <x:c r="L82" s="26" t="str">
        <x:f>IF(K82="","",C82*IFERROR(VLOOKUP(D82,Method!$A$8:$B$16,2,FALSE),0)+E82*IFERROR(VLOOKUP(F82,Method!$A$8:$B$16,2,FALSE),0)+G82*IFERROR(VLOOKUP(H82,Method!$A$8:$B$16,2,FALSE),0))</x:f>
      </x:c>
      <x:c r="M82" s="26" t="str">
        <x:f>IFERROR(L82*1000000/(Inputs!$B$7*I82),"")</x:f>
      </x:c>
      <x:c r="N82" s="26" t="str">
        <x:f>IF(M82="","",IF(M82&lt;=Inputs!$B$33*0.86,"A",IF(M82&lt;=Inputs!$B$33*0.94,"B",IF(M82&lt;=Inputs!$B$33*1.06,"C",IF(M82&lt;=Inputs!$B$33*1.18,"D","E")))))</x:f>
      </x:c>
    </x:row>
    <x:row r="83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 t="str">
        <x:f>IF(COUNTA(C83,E83,G83)=0,"",SUM(C83,E83,G83))</x:f>
      </x:c>
      <x:c r="L83" s="26" t="str">
        <x:f>IF(K83="","",C83*IFERROR(VLOOKUP(D83,Method!$A$8:$B$16,2,FALSE),0)+E83*IFERROR(VLOOKUP(F83,Method!$A$8:$B$16,2,FALSE),0)+G83*IFERROR(VLOOKUP(H83,Method!$A$8:$B$16,2,FALSE),0))</x:f>
      </x:c>
      <x:c r="M83" s="26" t="str">
        <x:f>IFERROR(L83*1000000/(Inputs!$B$7*I83),"")</x:f>
      </x:c>
      <x:c r="N83" s="26" t="str">
        <x:f>IF(M83="","",IF(M83&lt;=Inputs!$B$33*0.86,"A",IF(M83&lt;=Inputs!$B$33*0.94,"B",IF(M83&lt;=Inputs!$B$33*1.06,"C",IF(M83&lt;=Inputs!$B$33*1.18,"D","E")))))</x:f>
      </x:c>
    </x:row>
    <x:row r="84">
      <x:c r="A84" s="26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 t="str">
        <x:f>IF(COUNTA(C84,E84,G84)=0,"",SUM(C84,E84,G84))</x:f>
      </x:c>
      <x:c r="L84" s="26" t="str">
        <x:f>IF(K84="","",C84*IFERROR(VLOOKUP(D84,Method!$A$8:$B$16,2,FALSE),0)+E84*IFERROR(VLOOKUP(F84,Method!$A$8:$B$16,2,FALSE),0)+G84*IFERROR(VLOOKUP(H84,Method!$A$8:$B$16,2,FALSE),0))</x:f>
      </x:c>
      <x:c r="M84" s="26" t="str">
        <x:f>IFERROR(L84*1000000/(Inputs!$B$7*I84),"")</x:f>
      </x:c>
      <x:c r="N84" s="26" t="str">
        <x:f>IF(M84="","",IF(M84&lt;=Inputs!$B$33*0.86,"A",IF(M84&lt;=Inputs!$B$33*0.94,"B",IF(M84&lt;=Inputs!$B$33*1.06,"C",IF(M84&lt;=Inputs!$B$33*1.18,"D","E")))))</x:f>
      </x:c>
    </x:row>
    <x:row r="85">
      <x:c r="A85" s="26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 t="str">
        <x:f>IF(COUNTA(C85,E85,G85)=0,"",SUM(C85,E85,G85))</x:f>
      </x:c>
      <x:c r="L85" s="26" t="str">
        <x:f>IF(K85="","",C85*IFERROR(VLOOKUP(D85,Method!$A$8:$B$16,2,FALSE),0)+E85*IFERROR(VLOOKUP(F85,Method!$A$8:$B$16,2,FALSE),0)+G85*IFERROR(VLOOKUP(H85,Method!$A$8:$B$16,2,FALSE),0))</x:f>
      </x:c>
      <x:c r="M85" s="26" t="str">
        <x:f>IFERROR(L85*1000000/(Inputs!$B$7*I85),"")</x:f>
      </x:c>
      <x:c r="N85" s="26" t="str">
        <x:f>IF(M85="","",IF(M85&lt;=Inputs!$B$33*0.86,"A",IF(M85&lt;=Inputs!$B$33*0.94,"B",IF(M85&lt;=Inputs!$B$33*1.06,"C",IF(M85&lt;=Inputs!$B$33*1.18,"D","E")))))</x:f>
      </x:c>
    </x:row>
    <x:row r="86">
      <x:c r="A86" s="26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 t="str">
        <x:f>IF(COUNTA(C86,E86,G86)=0,"",SUM(C86,E86,G86))</x:f>
      </x:c>
      <x:c r="L86" s="26" t="str">
        <x:f>IF(K86="","",C86*IFERROR(VLOOKUP(D86,Method!$A$8:$B$16,2,FALSE),0)+E86*IFERROR(VLOOKUP(F86,Method!$A$8:$B$16,2,FALSE),0)+G86*IFERROR(VLOOKUP(H86,Method!$A$8:$B$16,2,FALSE),0))</x:f>
      </x:c>
      <x:c r="M86" s="26" t="str">
        <x:f>IFERROR(L86*1000000/(Inputs!$B$7*I86),"")</x:f>
      </x:c>
      <x:c r="N86" s="26" t="str">
        <x:f>IF(M86="","",IF(M86&lt;=Inputs!$B$33*0.86,"A",IF(M86&lt;=Inputs!$B$33*0.94,"B",IF(M86&lt;=Inputs!$B$33*1.06,"C",IF(M86&lt;=Inputs!$B$33*1.18,"D","E")))))</x:f>
      </x:c>
    </x:row>
    <x:row r="87">
      <x:c r="A87" s="26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 t="str">
        <x:f>IF(COUNTA(C87,E87,G87)=0,"",SUM(C87,E87,G87))</x:f>
      </x:c>
      <x:c r="L87" s="26" t="str">
        <x:f>IF(K87="","",C87*IFERROR(VLOOKUP(D87,Method!$A$8:$B$16,2,FALSE),0)+E87*IFERROR(VLOOKUP(F87,Method!$A$8:$B$16,2,FALSE),0)+G87*IFERROR(VLOOKUP(H87,Method!$A$8:$B$16,2,FALSE),0))</x:f>
      </x:c>
      <x:c r="M87" s="26" t="str">
        <x:f>IFERROR(L87*1000000/(Inputs!$B$7*I87),"")</x:f>
      </x:c>
      <x:c r="N87" s="26" t="str">
        <x:f>IF(M87="","",IF(M87&lt;=Inputs!$B$33*0.86,"A",IF(M87&lt;=Inputs!$B$33*0.94,"B",IF(M87&lt;=Inputs!$B$33*1.06,"C",IF(M87&lt;=Inputs!$B$33*1.18,"D","E")))))</x:f>
      </x:c>
    </x:row>
    <x:row r="88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 t="str">
        <x:f>IF(COUNTA(C88,E88,G88)=0,"",SUM(C88,E88,G88))</x:f>
      </x:c>
      <x:c r="L88" s="26" t="str">
        <x:f>IF(K88="","",C88*IFERROR(VLOOKUP(D88,Method!$A$8:$B$16,2,FALSE),0)+E88*IFERROR(VLOOKUP(F88,Method!$A$8:$B$16,2,FALSE),0)+G88*IFERROR(VLOOKUP(H88,Method!$A$8:$B$16,2,FALSE),0))</x:f>
      </x:c>
      <x:c r="M88" s="26" t="str">
        <x:f>IFERROR(L88*1000000/(Inputs!$B$7*I88),"")</x:f>
      </x:c>
      <x:c r="N88" s="26" t="str">
        <x:f>IF(M88="","",IF(M88&lt;=Inputs!$B$33*0.86,"A",IF(M88&lt;=Inputs!$B$33*0.94,"B",IF(M88&lt;=Inputs!$B$33*1.06,"C",IF(M88&lt;=Inputs!$B$33*1.18,"D","E")))))</x:f>
      </x:c>
    </x:row>
    <x:row r="89">
      <x:c r="A89" s="26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 t="str">
        <x:f>IF(COUNTA(C89,E89,G89)=0,"",SUM(C89,E89,G89))</x:f>
      </x:c>
      <x:c r="L89" s="26" t="str">
        <x:f>IF(K89="","",C89*IFERROR(VLOOKUP(D89,Method!$A$8:$B$16,2,FALSE),0)+E89*IFERROR(VLOOKUP(F89,Method!$A$8:$B$16,2,FALSE),0)+G89*IFERROR(VLOOKUP(H89,Method!$A$8:$B$16,2,FALSE),0))</x:f>
      </x:c>
      <x:c r="M89" s="26" t="str">
        <x:f>IFERROR(L89*1000000/(Inputs!$B$7*I89),"")</x:f>
      </x:c>
      <x:c r="N89" s="26" t="str">
        <x:f>IF(M89="","",IF(M89&lt;=Inputs!$B$33*0.86,"A",IF(M89&lt;=Inputs!$B$33*0.94,"B",IF(M89&lt;=Inputs!$B$33*1.06,"C",IF(M89&lt;=Inputs!$B$33*1.18,"D","E")))))</x:f>
      </x:c>
    </x:row>
    <x:row r="90">
      <x:c r="A90" s="26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 t="str">
        <x:f>IF(COUNTA(C90,E90,G90)=0,"",SUM(C90,E90,G90))</x:f>
      </x:c>
      <x:c r="L90" s="26" t="str">
        <x:f>IF(K90="","",C90*IFERROR(VLOOKUP(D90,Method!$A$8:$B$16,2,FALSE),0)+E90*IFERROR(VLOOKUP(F90,Method!$A$8:$B$16,2,FALSE),0)+G90*IFERROR(VLOOKUP(H90,Method!$A$8:$B$16,2,FALSE),0))</x:f>
      </x:c>
      <x:c r="M90" s="26" t="str">
        <x:f>IFERROR(L90*1000000/(Inputs!$B$7*I90),"")</x:f>
      </x:c>
      <x:c r="N90" s="26" t="str">
        <x:f>IF(M90="","",IF(M90&lt;=Inputs!$B$33*0.86,"A",IF(M90&lt;=Inputs!$B$33*0.94,"B",IF(M90&lt;=Inputs!$B$33*1.06,"C",IF(M90&lt;=Inputs!$B$33*1.18,"D","E")))))</x:f>
      </x:c>
    </x:row>
    <x:row r="91">
      <x:c r="A91" s="26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 t="str">
        <x:f>IF(COUNTA(C91,E91,G91)=0,"",SUM(C91,E91,G91))</x:f>
      </x:c>
      <x:c r="L91" s="26" t="str">
        <x:f>IF(K91="","",C91*IFERROR(VLOOKUP(D91,Method!$A$8:$B$16,2,FALSE),0)+E91*IFERROR(VLOOKUP(F91,Method!$A$8:$B$16,2,FALSE),0)+G91*IFERROR(VLOOKUP(H91,Method!$A$8:$B$16,2,FALSE),0))</x:f>
      </x:c>
      <x:c r="M91" s="26" t="str">
        <x:f>IFERROR(L91*1000000/(Inputs!$B$7*I91),"")</x:f>
      </x:c>
      <x:c r="N91" s="26" t="str">
        <x:f>IF(M91="","",IF(M91&lt;=Inputs!$B$33*0.86,"A",IF(M91&lt;=Inputs!$B$33*0.94,"B",IF(M91&lt;=Inputs!$B$33*1.06,"C",IF(M91&lt;=Inputs!$B$33*1.18,"D","E")))))</x:f>
      </x:c>
    </x:row>
    <x:row r="92">
      <x:c r="A92" s="26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 t="str">
        <x:f>IF(COUNTA(C92,E92,G92)=0,"",SUM(C92,E92,G92))</x:f>
      </x:c>
      <x:c r="L92" s="26" t="str">
        <x:f>IF(K92="","",C92*IFERROR(VLOOKUP(D92,Method!$A$8:$B$16,2,FALSE),0)+E92*IFERROR(VLOOKUP(F92,Method!$A$8:$B$16,2,FALSE),0)+G92*IFERROR(VLOOKUP(H92,Method!$A$8:$B$16,2,FALSE),0))</x:f>
      </x:c>
      <x:c r="M92" s="26" t="str">
        <x:f>IFERROR(L92*1000000/(Inputs!$B$7*I92),"")</x:f>
      </x:c>
      <x:c r="N92" s="26" t="str">
        <x:f>IF(M92="","",IF(M92&lt;=Inputs!$B$33*0.86,"A",IF(M92&lt;=Inputs!$B$33*0.94,"B",IF(M92&lt;=Inputs!$B$33*1.06,"C",IF(M92&lt;=Inputs!$B$33*1.18,"D","E")))))</x:f>
      </x:c>
    </x:row>
    <x:row r="93">
      <x:c r="A93" s="26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 t="str">
        <x:f>IF(COUNTA(C93,E93,G93)=0,"",SUM(C93,E93,G93))</x:f>
      </x:c>
      <x:c r="L93" s="26" t="str">
        <x:f>IF(K93="","",C93*IFERROR(VLOOKUP(D93,Method!$A$8:$B$16,2,FALSE),0)+E93*IFERROR(VLOOKUP(F93,Method!$A$8:$B$16,2,FALSE),0)+G93*IFERROR(VLOOKUP(H93,Method!$A$8:$B$16,2,FALSE),0))</x:f>
      </x:c>
      <x:c r="M93" s="26" t="str">
        <x:f>IFERROR(L93*1000000/(Inputs!$B$7*I93),"")</x:f>
      </x:c>
      <x:c r="N93" s="26" t="str">
        <x:f>IF(M93="","",IF(M93&lt;=Inputs!$B$33*0.86,"A",IF(M93&lt;=Inputs!$B$33*0.94,"B",IF(M93&lt;=Inputs!$B$33*1.06,"C",IF(M93&lt;=Inputs!$B$33*1.18,"D","E")))))</x:f>
      </x:c>
    </x:row>
    <x:row r="94">
      <x:c r="A94" s="26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 t="str">
        <x:f>IF(COUNTA(C94,E94,G94)=0,"",SUM(C94,E94,G94))</x:f>
      </x:c>
      <x:c r="L94" s="26" t="str">
        <x:f>IF(K94="","",C94*IFERROR(VLOOKUP(D94,Method!$A$8:$B$16,2,FALSE),0)+E94*IFERROR(VLOOKUP(F94,Method!$A$8:$B$16,2,FALSE),0)+G94*IFERROR(VLOOKUP(H94,Method!$A$8:$B$16,2,FALSE),0))</x:f>
      </x:c>
      <x:c r="M94" s="26" t="str">
        <x:f>IFERROR(L94*1000000/(Inputs!$B$7*I94),"")</x:f>
      </x:c>
      <x:c r="N94" s="26" t="str">
        <x:f>IF(M94="","",IF(M94&lt;=Inputs!$B$33*0.86,"A",IF(M94&lt;=Inputs!$B$33*0.94,"B",IF(M94&lt;=Inputs!$B$33*1.06,"C",IF(M94&lt;=Inputs!$B$33*1.18,"D","E")))))</x:f>
      </x:c>
    </x:row>
    <x:row r="95">
      <x:c r="A95" s="26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 t="str">
        <x:f>IF(COUNTA(C95,E95,G95)=0,"",SUM(C95,E95,G95))</x:f>
      </x:c>
      <x:c r="L95" s="26" t="str">
        <x:f>IF(K95="","",C95*IFERROR(VLOOKUP(D95,Method!$A$8:$B$16,2,FALSE),0)+E95*IFERROR(VLOOKUP(F95,Method!$A$8:$B$16,2,FALSE),0)+G95*IFERROR(VLOOKUP(H95,Method!$A$8:$B$16,2,FALSE),0))</x:f>
      </x:c>
      <x:c r="M95" s="26" t="str">
        <x:f>IFERROR(L95*1000000/(Inputs!$B$7*I95),"")</x:f>
      </x:c>
      <x:c r="N95" s="26" t="str">
        <x:f>IF(M95="","",IF(M95&lt;=Inputs!$B$33*0.86,"A",IF(M95&lt;=Inputs!$B$33*0.94,"B",IF(M95&lt;=Inputs!$B$33*1.06,"C",IF(M95&lt;=Inputs!$B$33*1.18,"D","E")))))</x:f>
      </x:c>
    </x:row>
    <x:row r="96">
      <x:c r="A96" s="26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 t="str">
        <x:f>IF(COUNTA(C96,E96,G96)=0,"",SUM(C96,E96,G96))</x:f>
      </x:c>
      <x:c r="L96" s="26" t="str">
        <x:f>IF(K96="","",C96*IFERROR(VLOOKUP(D96,Method!$A$8:$B$16,2,FALSE),0)+E96*IFERROR(VLOOKUP(F96,Method!$A$8:$B$16,2,FALSE),0)+G96*IFERROR(VLOOKUP(H96,Method!$A$8:$B$16,2,FALSE),0))</x:f>
      </x:c>
      <x:c r="M96" s="26" t="str">
        <x:f>IFERROR(L96*1000000/(Inputs!$B$7*I96),"")</x:f>
      </x:c>
      <x:c r="N96" s="26" t="str">
        <x:f>IF(M96="","",IF(M96&lt;=Inputs!$B$33*0.86,"A",IF(M96&lt;=Inputs!$B$33*0.94,"B",IF(M96&lt;=Inputs!$B$33*1.06,"C",IF(M96&lt;=Inputs!$B$33*1.18,"D","E")))))</x:f>
      </x:c>
    </x:row>
    <x:row r="97">
      <x:c r="A97" s="26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 t="str">
        <x:f>IF(COUNTA(C97,E97,G97)=0,"",SUM(C97,E97,G97))</x:f>
      </x:c>
      <x:c r="L97" s="26" t="str">
        <x:f>IF(K97="","",C97*IFERROR(VLOOKUP(D97,Method!$A$8:$B$16,2,FALSE),0)+E97*IFERROR(VLOOKUP(F97,Method!$A$8:$B$16,2,FALSE),0)+G97*IFERROR(VLOOKUP(H97,Method!$A$8:$B$16,2,FALSE),0))</x:f>
      </x:c>
      <x:c r="M97" s="26" t="str">
        <x:f>IFERROR(L97*1000000/(Inputs!$B$7*I97),"")</x:f>
      </x:c>
      <x:c r="N97" s="26" t="str">
        <x:f>IF(M97="","",IF(M97&lt;=Inputs!$B$33*0.86,"A",IF(M97&lt;=Inputs!$B$33*0.94,"B",IF(M97&lt;=Inputs!$B$33*1.06,"C",IF(M97&lt;=Inputs!$B$33*1.18,"D","E")))))</x:f>
      </x:c>
    </x:row>
    <x:row r="98">
      <x:c r="A98" s="26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 t="str">
        <x:f>IF(COUNTA(C98,E98,G98)=0,"",SUM(C98,E98,G98))</x:f>
      </x:c>
      <x:c r="L98" s="26" t="str">
        <x:f>IF(K98="","",C98*IFERROR(VLOOKUP(D98,Method!$A$8:$B$16,2,FALSE),0)+E98*IFERROR(VLOOKUP(F98,Method!$A$8:$B$16,2,FALSE),0)+G98*IFERROR(VLOOKUP(H98,Method!$A$8:$B$16,2,FALSE),0))</x:f>
      </x:c>
      <x:c r="M98" s="26" t="str">
        <x:f>IFERROR(L98*1000000/(Inputs!$B$7*I98),"")</x:f>
      </x:c>
      <x:c r="N98" s="26" t="str">
        <x:f>IF(M98="","",IF(M98&lt;=Inputs!$B$33*0.86,"A",IF(M98&lt;=Inputs!$B$33*0.94,"B",IF(M98&lt;=Inputs!$B$33*1.06,"C",IF(M98&lt;=Inputs!$B$33*1.18,"D","E")))))</x:f>
      </x:c>
    </x:row>
    <x:row r="99">
      <x:c r="A99" s="26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 t="str">
        <x:f>IF(COUNTA(C99,E99,G99)=0,"",SUM(C99,E99,G99))</x:f>
      </x:c>
      <x:c r="L99" s="26" t="str">
        <x:f>IF(K99="","",C99*IFERROR(VLOOKUP(D99,Method!$A$8:$B$16,2,FALSE),0)+E99*IFERROR(VLOOKUP(F99,Method!$A$8:$B$16,2,FALSE),0)+G99*IFERROR(VLOOKUP(H99,Method!$A$8:$B$16,2,FALSE),0))</x:f>
      </x:c>
      <x:c r="M99" s="26" t="str">
        <x:f>IFERROR(L99*1000000/(Inputs!$B$7*I99),"")</x:f>
      </x:c>
      <x:c r="N99" s="26" t="str">
        <x:f>IF(M99="","",IF(M99&lt;=Inputs!$B$33*0.86,"A",IF(M99&lt;=Inputs!$B$33*0.94,"B",IF(M99&lt;=Inputs!$B$33*1.06,"C",IF(M99&lt;=Inputs!$B$33*1.18,"D","E")))))</x:f>
      </x:c>
    </x:row>
    <x:row r="100">
      <x:c r="A100" s="26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 t="str">
        <x:f>IF(COUNTA(C100,E100,G100)=0,"",SUM(C100,E100,G100))</x:f>
      </x:c>
      <x:c r="L100" s="26" t="str">
        <x:f>IF(K100="","",C100*IFERROR(VLOOKUP(D100,Method!$A$8:$B$16,2,FALSE),0)+E100*IFERROR(VLOOKUP(F100,Method!$A$8:$B$16,2,FALSE),0)+G100*IFERROR(VLOOKUP(H100,Method!$A$8:$B$16,2,FALSE),0))</x:f>
      </x:c>
      <x:c r="M100" s="26" t="str">
        <x:f>IFERROR(L100*1000000/(Inputs!$B$7*I100),"")</x:f>
      </x:c>
      <x:c r="N100" s="26" t="str">
        <x:f>IF(M100="","",IF(M100&lt;=Inputs!$B$33*0.86,"A",IF(M100&lt;=Inputs!$B$33*0.94,"B",IF(M100&lt;=Inputs!$B$33*1.06,"C",IF(M100&lt;=Inputs!$B$33*1.18,"D","E")))))</x:f>
      </x:c>
    </x:row>
    <x:row r="101">
      <x:c r="A101" s="26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 t="str">
        <x:f>IF(COUNTA(C101,E101,G101)=0,"",SUM(C101,E101,G101))</x:f>
      </x:c>
      <x:c r="L101" s="26" t="str">
        <x:f>IF(K101="","",C101*IFERROR(VLOOKUP(D101,Method!$A$8:$B$16,2,FALSE),0)+E101*IFERROR(VLOOKUP(F101,Method!$A$8:$B$16,2,FALSE),0)+G101*IFERROR(VLOOKUP(H101,Method!$A$8:$B$16,2,FALSE),0))</x:f>
      </x:c>
      <x:c r="M101" s="26" t="str">
        <x:f>IFERROR(L101*1000000/(Inputs!$B$7*I101),"")</x:f>
      </x:c>
      <x:c r="N101" s="26" t="str">
        <x:f>IF(M101="","",IF(M101&lt;=Inputs!$B$33*0.86,"A",IF(M101&lt;=Inputs!$B$33*0.94,"B",IF(M101&lt;=Inputs!$B$33*1.06,"C",IF(M101&lt;=Inputs!$B$33*1.18,"D","E")))))</x:f>
      </x:c>
    </x:row>
    <x:row r="102">
      <x:c r="A102" s="26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 t="str">
        <x:f>IF(COUNTA(C102,E102,G102)=0,"",SUM(C102,E102,G102))</x:f>
      </x:c>
      <x:c r="L102" s="26" t="str">
        <x:f>IF(K102="","",C102*IFERROR(VLOOKUP(D102,Method!$A$8:$B$16,2,FALSE),0)+E102*IFERROR(VLOOKUP(F102,Method!$A$8:$B$16,2,FALSE),0)+G102*IFERROR(VLOOKUP(H102,Method!$A$8:$B$16,2,FALSE),0))</x:f>
      </x:c>
      <x:c r="M102" s="26" t="str">
        <x:f>IFERROR(L102*1000000/(Inputs!$B$7*I102),"")</x:f>
      </x:c>
      <x:c r="N102" s="26" t="str">
        <x:f>IF(M102="","",IF(M102&lt;=Inputs!$B$33*0.86,"A",IF(M102&lt;=Inputs!$B$33*0.94,"B",IF(M102&lt;=Inputs!$B$33*1.06,"C",IF(M102&lt;=Inputs!$B$33*1.18,"D","E")))))</x:f>
      </x:c>
    </x:row>
    <x:row r="103">
      <x:c r="A103" s="26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 t="str">
        <x:f>IF(COUNTA(C103,E103,G103)=0,"",SUM(C103,E103,G103))</x:f>
      </x:c>
      <x:c r="L103" s="26" t="str">
        <x:f>IF(K103="","",C103*IFERROR(VLOOKUP(D103,Method!$A$8:$B$16,2,FALSE),0)+E103*IFERROR(VLOOKUP(F103,Method!$A$8:$B$16,2,FALSE),0)+G103*IFERROR(VLOOKUP(H103,Method!$A$8:$B$16,2,FALSE),0))</x:f>
      </x:c>
      <x:c r="M103" s="26" t="str">
        <x:f>IFERROR(L103*1000000/(Inputs!$B$7*I103),"")</x:f>
      </x:c>
      <x:c r="N103" s="26" t="str">
        <x:f>IF(M103="","",IF(M103&lt;=Inputs!$B$33*0.86,"A",IF(M103&lt;=Inputs!$B$33*0.94,"B",IF(M103&lt;=Inputs!$B$33*1.06,"C",IF(M103&lt;=Inputs!$B$33*1.18,"D","E")))))</x:f>
      </x:c>
    </x:row>
    <x:row r="104">
      <x:c r="A104" s="26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 t="str">
        <x:f>IF(COUNTA(C104,E104,G104)=0,"",SUM(C104,E104,G104))</x:f>
      </x:c>
      <x:c r="L104" s="26" t="str">
        <x:f>IF(K104="","",C104*IFERROR(VLOOKUP(D104,Method!$A$8:$B$16,2,FALSE),0)+E104*IFERROR(VLOOKUP(F104,Method!$A$8:$B$16,2,FALSE),0)+G104*IFERROR(VLOOKUP(H104,Method!$A$8:$B$16,2,FALSE),0))</x:f>
      </x:c>
      <x:c r="M104" s="26" t="str">
        <x:f>IFERROR(L104*1000000/(Inputs!$B$7*I104),"")</x:f>
      </x:c>
      <x:c r="N104" s="26" t="str">
        <x:f>IF(M104="","",IF(M104&lt;=Inputs!$B$33*0.86,"A",IF(M104&lt;=Inputs!$B$33*0.94,"B",IF(M104&lt;=Inputs!$B$33*1.06,"C",IF(M104&lt;=Inputs!$B$33*1.18,"D","E")))))</x:f>
      </x:c>
    </x:row>
    <x:row r="105">
      <x:c r="A105" s="26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 t="str">
        <x:f>IF(COUNTA(C105,E105,G105)=0,"",SUM(C105,E105,G105))</x:f>
      </x:c>
      <x:c r="L105" s="26" t="str">
        <x:f>IF(K105="","",C105*IFERROR(VLOOKUP(D105,Method!$A$8:$B$16,2,FALSE),0)+E105*IFERROR(VLOOKUP(F105,Method!$A$8:$B$16,2,FALSE),0)+G105*IFERROR(VLOOKUP(H105,Method!$A$8:$B$16,2,FALSE),0))</x:f>
      </x:c>
      <x:c r="M105" s="26" t="str">
        <x:f>IFERROR(L105*1000000/(Inputs!$B$7*I105),"")</x:f>
      </x:c>
      <x:c r="N105" s="26" t="str">
        <x:f>IF(M105="","",IF(M105&lt;=Inputs!$B$33*0.86,"A",IF(M105&lt;=Inputs!$B$33*0.94,"B",IF(M105&lt;=Inputs!$B$33*1.06,"C",IF(M105&lt;=Inputs!$B$33*1.18,"D","E")))))</x:f>
      </x:c>
    </x:row>
    <x:row r="106">
      <x:c r="A106" s="26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 t="str">
        <x:f>IF(COUNTA(C106,E106,G106)=0,"",SUM(C106,E106,G106))</x:f>
      </x:c>
      <x:c r="L106" s="26" t="str">
        <x:f>IF(K106="","",C106*IFERROR(VLOOKUP(D106,Method!$A$8:$B$16,2,FALSE),0)+E106*IFERROR(VLOOKUP(F106,Method!$A$8:$B$16,2,FALSE),0)+G106*IFERROR(VLOOKUP(H106,Method!$A$8:$B$16,2,FALSE),0))</x:f>
      </x:c>
      <x:c r="M106" s="26" t="str">
        <x:f>IFERROR(L106*1000000/(Inputs!$B$7*I106),"")</x:f>
      </x:c>
      <x:c r="N106" s="26" t="str">
        <x:f>IF(M106="","",IF(M106&lt;=Inputs!$B$33*0.86,"A",IF(M106&lt;=Inputs!$B$33*0.94,"B",IF(M106&lt;=Inputs!$B$33*1.06,"C",IF(M106&lt;=Inputs!$B$33*1.18,"D","E")))))</x:f>
      </x:c>
    </x:row>
    <x:row r="107">
      <x:c r="A107" s="26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 t="str">
        <x:f>IF(COUNTA(C107,E107,G107)=0,"",SUM(C107,E107,G107))</x:f>
      </x:c>
      <x:c r="L107" s="26" t="str">
        <x:f>IF(K107="","",C107*IFERROR(VLOOKUP(D107,Method!$A$8:$B$16,2,FALSE),0)+E107*IFERROR(VLOOKUP(F107,Method!$A$8:$B$16,2,FALSE),0)+G107*IFERROR(VLOOKUP(H107,Method!$A$8:$B$16,2,FALSE),0))</x:f>
      </x:c>
      <x:c r="M107" s="26" t="str">
        <x:f>IFERROR(L107*1000000/(Inputs!$B$7*I107),"")</x:f>
      </x:c>
      <x:c r="N107" s="26" t="str">
        <x:f>IF(M107="","",IF(M107&lt;=Inputs!$B$33*0.86,"A",IF(M107&lt;=Inputs!$B$33*0.94,"B",IF(M107&lt;=Inputs!$B$33*1.06,"C",IF(M107&lt;=Inputs!$B$33*1.18,"D","E")))))</x:f>
      </x:c>
    </x:row>
    <x:row r="108">
      <x:c r="A108" s="26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 t="str">
        <x:f>IF(COUNTA(C108,E108,G108)=0,"",SUM(C108,E108,G108))</x:f>
      </x:c>
      <x:c r="L108" s="26" t="str">
        <x:f>IF(K108="","",C108*IFERROR(VLOOKUP(D108,Method!$A$8:$B$16,2,FALSE),0)+E108*IFERROR(VLOOKUP(F108,Method!$A$8:$B$16,2,FALSE),0)+G108*IFERROR(VLOOKUP(H108,Method!$A$8:$B$16,2,FALSE),0))</x:f>
      </x:c>
      <x:c r="M108" s="26" t="str">
        <x:f>IFERROR(L108*1000000/(Inputs!$B$7*I108),"")</x:f>
      </x:c>
      <x:c r="N108" s="26" t="str">
        <x:f>IF(M108="","",IF(M108&lt;=Inputs!$B$33*0.86,"A",IF(M108&lt;=Inputs!$B$33*0.94,"B",IF(M108&lt;=Inputs!$B$33*1.06,"C",IF(M108&lt;=Inputs!$B$33*1.18,"D","E")))))</x:f>
      </x:c>
    </x:row>
    <x:row r="109">
      <x:c r="A109" s="26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 t="str">
        <x:f>IF(COUNTA(C109,E109,G109)=0,"",SUM(C109,E109,G109))</x:f>
      </x:c>
      <x:c r="L109" s="26" t="str">
        <x:f>IF(K109="","",C109*IFERROR(VLOOKUP(D109,Method!$A$8:$B$16,2,FALSE),0)+E109*IFERROR(VLOOKUP(F109,Method!$A$8:$B$16,2,FALSE),0)+G109*IFERROR(VLOOKUP(H109,Method!$A$8:$B$16,2,FALSE),0))</x:f>
      </x:c>
      <x:c r="M109" s="26" t="str">
        <x:f>IFERROR(L109*1000000/(Inputs!$B$7*I109),"")</x:f>
      </x:c>
      <x:c r="N109" s="26" t="str">
        <x:f>IF(M109="","",IF(M109&lt;=Inputs!$B$33*0.86,"A",IF(M109&lt;=Inputs!$B$33*0.94,"B",IF(M109&lt;=Inputs!$B$33*1.06,"C",IF(M109&lt;=Inputs!$B$33*1.18,"D","E")))))</x:f>
      </x:c>
    </x:row>
    <x:row r="110">
      <x:c r="A110" s="26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 t="str">
        <x:f>IF(COUNTA(C110,E110,G110)=0,"",SUM(C110,E110,G110))</x:f>
      </x:c>
      <x:c r="L110" s="26" t="str">
        <x:f>IF(K110="","",C110*IFERROR(VLOOKUP(D110,Method!$A$8:$B$16,2,FALSE),0)+E110*IFERROR(VLOOKUP(F110,Method!$A$8:$B$16,2,FALSE),0)+G110*IFERROR(VLOOKUP(H110,Method!$A$8:$B$16,2,FALSE),0))</x:f>
      </x:c>
      <x:c r="M110" s="26" t="str">
        <x:f>IFERROR(L110*1000000/(Inputs!$B$7*I110),"")</x:f>
      </x:c>
      <x:c r="N110" s="26" t="str">
        <x:f>IF(M110="","",IF(M110&lt;=Inputs!$B$33*0.86,"A",IF(M110&lt;=Inputs!$B$33*0.94,"B",IF(M110&lt;=Inputs!$B$33*1.06,"C",IF(M110&lt;=Inputs!$B$33*1.18,"D","E")))))</x:f>
      </x:c>
    </x:row>
    <x:row r="111">
      <x:c r="A111" s="26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 t="str">
        <x:f>IF(COUNTA(C111,E111,G111)=0,"",SUM(C111,E111,G111))</x:f>
      </x:c>
      <x:c r="L111" s="26" t="str">
        <x:f>IF(K111="","",C111*IFERROR(VLOOKUP(D111,Method!$A$8:$B$16,2,FALSE),0)+E111*IFERROR(VLOOKUP(F111,Method!$A$8:$B$16,2,FALSE),0)+G111*IFERROR(VLOOKUP(H111,Method!$A$8:$B$16,2,FALSE),0))</x:f>
      </x:c>
      <x:c r="M111" s="26" t="str">
        <x:f>IFERROR(L111*1000000/(Inputs!$B$7*I111),"")</x:f>
      </x:c>
      <x:c r="N111" s="26" t="str">
        <x:f>IF(M111="","",IF(M111&lt;=Inputs!$B$33*0.86,"A",IF(M111&lt;=Inputs!$B$33*0.94,"B",IF(M111&lt;=Inputs!$B$33*1.06,"C",IF(M111&lt;=Inputs!$B$33*1.18,"D","E")))))</x:f>
      </x:c>
    </x:row>
    <x:row r="112">
      <x:c r="A112" s="26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 t="str">
        <x:f>IF(COUNTA(C112,E112,G112)=0,"",SUM(C112,E112,G112))</x:f>
      </x:c>
      <x:c r="L112" s="26" t="str">
        <x:f>IF(K112="","",C112*IFERROR(VLOOKUP(D112,Method!$A$8:$B$16,2,FALSE),0)+E112*IFERROR(VLOOKUP(F112,Method!$A$8:$B$16,2,FALSE),0)+G112*IFERROR(VLOOKUP(H112,Method!$A$8:$B$16,2,FALSE),0))</x:f>
      </x:c>
      <x:c r="M112" s="26" t="str">
        <x:f>IFERROR(L112*1000000/(Inputs!$B$7*I112),"")</x:f>
      </x:c>
      <x:c r="N112" s="26" t="str">
        <x:f>IF(M112="","",IF(M112&lt;=Inputs!$B$33*0.86,"A",IF(M112&lt;=Inputs!$B$33*0.94,"B",IF(M112&lt;=Inputs!$B$33*1.06,"C",IF(M112&lt;=Inputs!$B$33*1.18,"D","E")))))</x:f>
      </x:c>
    </x:row>
    <x:row r="113">
      <x:c r="A113" s="26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 t="str">
        <x:f>IF(COUNTA(C113,E113,G113)=0,"",SUM(C113,E113,G113))</x:f>
      </x:c>
      <x:c r="L113" s="26" t="str">
        <x:f>IF(K113="","",C113*IFERROR(VLOOKUP(D113,Method!$A$8:$B$16,2,FALSE),0)+E113*IFERROR(VLOOKUP(F113,Method!$A$8:$B$16,2,FALSE),0)+G113*IFERROR(VLOOKUP(H113,Method!$A$8:$B$16,2,FALSE),0))</x:f>
      </x:c>
      <x:c r="M113" s="26" t="str">
        <x:f>IFERROR(L113*1000000/(Inputs!$B$7*I113),"")</x:f>
      </x:c>
      <x:c r="N113" s="26" t="str">
        <x:f>IF(M113="","",IF(M113&lt;=Inputs!$B$33*0.86,"A",IF(M113&lt;=Inputs!$B$33*0.94,"B",IF(M113&lt;=Inputs!$B$33*1.06,"C",IF(M113&lt;=Inputs!$B$33*1.18,"D","E")))))</x:f>
      </x:c>
    </x:row>
    <x:row r="114">
      <x:c r="A114" s="26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 t="str">
        <x:f>IF(COUNTA(C114,E114,G114)=0,"",SUM(C114,E114,G114))</x:f>
      </x:c>
      <x:c r="L114" s="26" t="str">
        <x:f>IF(K114="","",C114*IFERROR(VLOOKUP(D114,Method!$A$8:$B$16,2,FALSE),0)+E114*IFERROR(VLOOKUP(F114,Method!$A$8:$B$16,2,FALSE),0)+G114*IFERROR(VLOOKUP(H114,Method!$A$8:$B$16,2,FALSE),0))</x:f>
      </x:c>
      <x:c r="M114" s="26" t="str">
        <x:f>IFERROR(L114*1000000/(Inputs!$B$7*I114),"")</x:f>
      </x:c>
      <x:c r="N114" s="26" t="str">
        <x:f>IF(M114="","",IF(M114&lt;=Inputs!$B$33*0.86,"A",IF(M114&lt;=Inputs!$B$33*0.94,"B",IF(M114&lt;=Inputs!$B$33*1.06,"C",IF(M114&lt;=Inputs!$B$33*1.18,"D","E")))))</x:f>
      </x:c>
    </x:row>
    <x:row r="115">
      <x:c r="A115" s="26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 t="str">
        <x:f>IF(COUNTA(C115,E115,G115)=0,"",SUM(C115,E115,G115))</x:f>
      </x:c>
      <x:c r="L115" s="26" t="str">
        <x:f>IF(K115="","",C115*IFERROR(VLOOKUP(D115,Method!$A$8:$B$16,2,FALSE),0)+E115*IFERROR(VLOOKUP(F115,Method!$A$8:$B$16,2,FALSE),0)+G115*IFERROR(VLOOKUP(H115,Method!$A$8:$B$16,2,FALSE),0))</x:f>
      </x:c>
      <x:c r="M115" s="26" t="str">
        <x:f>IFERROR(L115*1000000/(Inputs!$B$7*I115),"")</x:f>
      </x:c>
      <x:c r="N115" s="26" t="str">
        <x:f>IF(M115="","",IF(M115&lt;=Inputs!$B$33*0.86,"A",IF(M115&lt;=Inputs!$B$33*0.94,"B",IF(M115&lt;=Inputs!$B$33*1.06,"C",IF(M115&lt;=Inputs!$B$33*1.18,"D","E")))))</x:f>
      </x:c>
    </x:row>
    <x:row r="116">
      <x:c r="A116" s="26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 t="str">
        <x:f>IF(COUNTA(C116,E116,G116)=0,"",SUM(C116,E116,G116))</x:f>
      </x:c>
      <x:c r="L116" s="26" t="str">
        <x:f>IF(K116="","",C116*IFERROR(VLOOKUP(D116,Method!$A$8:$B$16,2,FALSE),0)+E116*IFERROR(VLOOKUP(F116,Method!$A$8:$B$16,2,FALSE),0)+G116*IFERROR(VLOOKUP(H116,Method!$A$8:$B$16,2,FALSE),0))</x:f>
      </x:c>
      <x:c r="M116" s="26" t="str">
        <x:f>IFERROR(L116*1000000/(Inputs!$B$7*I116),"")</x:f>
      </x:c>
      <x:c r="N116" s="26" t="str">
        <x:f>IF(M116="","",IF(M116&lt;=Inputs!$B$33*0.86,"A",IF(M116&lt;=Inputs!$B$33*0.94,"B",IF(M116&lt;=Inputs!$B$33*1.06,"C",IF(M116&lt;=Inputs!$B$33*1.18,"D","E")))))</x:f>
      </x:c>
    </x:row>
    <x:row r="117">
      <x:c r="A117" s="26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 t="str">
        <x:f>IF(COUNTA(C117,E117,G117)=0,"",SUM(C117,E117,G117))</x:f>
      </x:c>
      <x:c r="L117" s="26" t="str">
        <x:f>IF(K117="","",C117*IFERROR(VLOOKUP(D117,Method!$A$8:$B$16,2,FALSE),0)+E117*IFERROR(VLOOKUP(F117,Method!$A$8:$B$16,2,FALSE),0)+G117*IFERROR(VLOOKUP(H117,Method!$A$8:$B$16,2,FALSE),0))</x:f>
      </x:c>
      <x:c r="M117" s="26" t="str">
        <x:f>IFERROR(L117*1000000/(Inputs!$B$7*I117),"")</x:f>
      </x:c>
      <x:c r="N117" s="26" t="str">
        <x:f>IF(M117="","",IF(M117&lt;=Inputs!$B$33*0.86,"A",IF(M117&lt;=Inputs!$B$33*0.94,"B",IF(M117&lt;=Inputs!$B$33*1.06,"C",IF(M117&lt;=Inputs!$B$33*1.18,"D","E")))))</x:f>
      </x:c>
    </x:row>
    <x:row r="118">
      <x:c r="A118" s="26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 t="str">
        <x:f>IF(COUNTA(C118,E118,G118)=0,"",SUM(C118,E118,G118))</x:f>
      </x:c>
      <x:c r="L118" s="26" t="str">
        <x:f>IF(K118="","",C118*IFERROR(VLOOKUP(D118,Method!$A$8:$B$16,2,FALSE),0)+E118*IFERROR(VLOOKUP(F118,Method!$A$8:$B$16,2,FALSE),0)+G118*IFERROR(VLOOKUP(H118,Method!$A$8:$B$16,2,FALSE),0))</x:f>
      </x:c>
      <x:c r="M118" s="26" t="str">
        <x:f>IFERROR(L118*1000000/(Inputs!$B$7*I118),"")</x:f>
      </x:c>
      <x:c r="N118" s="26" t="str">
        <x:f>IF(M118="","",IF(M118&lt;=Inputs!$B$33*0.86,"A",IF(M118&lt;=Inputs!$B$33*0.94,"B",IF(M118&lt;=Inputs!$B$33*1.06,"C",IF(M118&lt;=Inputs!$B$33*1.18,"D","E")))))</x:f>
      </x:c>
    </x:row>
    <x:row r="119">
      <x:c r="A119" s="26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 t="str">
        <x:f>IF(COUNTA(C119,E119,G119)=0,"",SUM(C119,E119,G119))</x:f>
      </x:c>
      <x:c r="L119" s="26" t="str">
        <x:f>IF(K119="","",C119*IFERROR(VLOOKUP(D119,Method!$A$8:$B$16,2,FALSE),0)+E119*IFERROR(VLOOKUP(F119,Method!$A$8:$B$16,2,FALSE),0)+G119*IFERROR(VLOOKUP(H119,Method!$A$8:$B$16,2,FALSE),0))</x:f>
      </x:c>
      <x:c r="M119" s="26" t="str">
        <x:f>IFERROR(L119*1000000/(Inputs!$B$7*I119),"")</x:f>
      </x:c>
      <x:c r="N119" s="26" t="str">
        <x:f>IF(M119="","",IF(M119&lt;=Inputs!$B$33*0.86,"A",IF(M119&lt;=Inputs!$B$33*0.94,"B",IF(M119&lt;=Inputs!$B$33*1.06,"C",IF(M119&lt;=Inputs!$B$33*1.18,"D","E")))))</x:f>
      </x:c>
    </x:row>
    <x:row r="120">
      <x:c r="A120" s="26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 t="str">
        <x:f>IF(COUNTA(C120,E120,G120)=0,"",SUM(C120,E120,G120))</x:f>
      </x:c>
      <x:c r="L120" s="26" t="str">
        <x:f>IF(K120="","",C120*IFERROR(VLOOKUP(D120,Method!$A$8:$B$16,2,FALSE),0)+E120*IFERROR(VLOOKUP(F120,Method!$A$8:$B$16,2,FALSE),0)+G120*IFERROR(VLOOKUP(H120,Method!$A$8:$B$16,2,FALSE),0))</x:f>
      </x:c>
      <x:c r="M120" s="26" t="str">
        <x:f>IFERROR(L120*1000000/(Inputs!$B$7*I120),"")</x:f>
      </x:c>
      <x:c r="N120" s="26" t="str">
        <x:f>IF(M120="","",IF(M120&lt;=Inputs!$B$33*0.86,"A",IF(M120&lt;=Inputs!$B$33*0.94,"B",IF(M120&lt;=Inputs!$B$33*1.06,"C",IF(M120&lt;=Inputs!$B$33*1.18,"D","E")))))</x:f>
      </x:c>
    </x:row>
    <x:row r="121">
      <x:c r="A121" s="26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 t="str">
        <x:f>IF(COUNTA(C121,E121,G121)=0,"",SUM(C121,E121,G121))</x:f>
      </x:c>
      <x:c r="L121" s="26" t="str">
        <x:f>IF(K121="","",C121*IFERROR(VLOOKUP(D121,Method!$A$8:$B$16,2,FALSE),0)+E121*IFERROR(VLOOKUP(F121,Method!$A$8:$B$16,2,FALSE),0)+G121*IFERROR(VLOOKUP(H121,Method!$A$8:$B$16,2,FALSE),0))</x:f>
      </x:c>
      <x:c r="M121" s="26" t="str">
        <x:f>IFERROR(L121*1000000/(Inputs!$B$7*I121),"")</x:f>
      </x:c>
      <x:c r="N121" s="26" t="str">
        <x:f>IF(M121="","",IF(M121&lt;=Inputs!$B$33*0.86,"A",IF(M121&lt;=Inputs!$B$33*0.94,"B",IF(M121&lt;=Inputs!$B$33*1.06,"C",IF(M121&lt;=Inputs!$B$33*1.18,"D","E")))))</x:f>
      </x:c>
    </x:row>
    <x:row r="122">
      <x:c r="A122" s="26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 t="str">
        <x:f>IF(COUNTA(C122,E122,G122)=0,"",SUM(C122,E122,G122))</x:f>
      </x:c>
      <x:c r="L122" s="26" t="str">
        <x:f>IF(K122="","",C122*IFERROR(VLOOKUP(D122,Method!$A$8:$B$16,2,FALSE),0)+E122*IFERROR(VLOOKUP(F122,Method!$A$8:$B$16,2,FALSE),0)+G122*IFERROR(VLOOKUP(H122,Method!$A$8:$B$16,2,FALSE),0))</x:f>
      </x:c>
      <x:c r="M122" s="26" t="str">
        <x:f>IFERROR(L122*1000000/(Inputs!$B$7*I122),"")</x:f>
      </x:c>
      <x:c r="N122" s="26" t="str">
        <x:f>IF(M122="","",IF(M122&lt;=Inputs!$B$33*0.86,"A",IF(M122&lt;=Inputs!$B$33*0.94,"B",IF(M122&lt;=Inputs!$B$33*1.06,"C",IF(M122&lt;=Inputs!$B$33*1.18,"D","E")))))</x:f>
      </x:c>
    </x:row>
    <x:row r="123">
      <x:c r="A123" s="26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 t="str">
        <x:f>IF(COUNTA(C123,E123,G123)=0,"",SUM(C123,E123,G123))</x:f>
      </x:c>
      <x:c r="L123" s="26" t="str">
        <x:f>IF(K123="","",C123*IFERROR(VLOOKUP(D123,Method!$A$8:$B$16,2,FALSE),0)+E123*IFERROR(VLOOKUP(F123,Method!$A$8:$B$16,2,FALSE),0)+G123*IFERROR(VLOOKUP(H123,Method!$A$8:$B$16,2,FALSE),0))</x:f>
      </x:c>
      <x:c r="M123" s="26" t="str">
        <x:f>IFERROR(L123*1000000/(Inputs!$B$7*I123),"")</x:f>
      </x:c>
      <x:c r="N123" s="26" t="str">
        <x:f>IF(M123="","",IF(M123&lt;=Inputs!$B$33*0.86,"A",IF(M123&lt;=Inputs!$B$33*0.94,"B",IF(M123&lt;=Inputs!$B$33*1.06,"C",IF(M123&lt;=Inputs!$B$33*1.18,"D","E")))))</x:f>
      </x:c>
    </x:row>
    <x:row r="124">
      <x:c r="A124" s="26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 t="str">
        <x:f>IF(COUNTA(C124,E124,G124)=0,"",SUM(C124,E124,G124))</x:f>
      </x:c>
      <x:c r="L124" s="26" t="str">
        <x:f>IF(K124="","",C124*IFERROR(VLOOKUP(D124,Method!$A$8:$B$16,2,FALSE),0)+E124*IFERROR(VLOOKUP(F124,Method!$A$8:$B$16,2,FALSE),0)+G124*IFERROR(VLOOKUP(H124,Method!$A$8:$B$16,2,FALSE),0))</x:f>
      </x:c>
      <x:c r="M124" s="26" t="str">
        <x:f>IFERROR(L124*1000000/(Inputs!$B$7*I124),"")</x:f>
      </x:c>
      <x:c r="N124" s="26" t="str">
        <x:f>IF(M124="","",IF(M124&lt;=Inputs!$B$33*0.86,"A",IF(M124&lt;=Inputs!$B$33*0.94,"B",IF(M124&lt;=Inputs!$B$33*1.06,"C",IF(M124&lt;=Inputs!$B$33*1.18,"D","E")))))</x:f>
      </x:c>
    </x:row>
    <x:row r="125">
      <x:c r="A125" s="26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 t="str">
        <x:f>IF(COUNTA(C125,E125,G125)=0,"",SUM(C125,E125,G125))</x:f>
      </x:c>
      <x:c r="L125" s="26" t="str">
        <x:f>IF(K125="","",C125*IFERROR(VLOOKUP(D125,Method!$A$8:$B$16,2,FALSE),0)+E125*IFERROR(VLOOKUP(F125,Method!$A$8:$B$16,2,FALSE),0)+G125*IFERROR(VLOOKUP(H125,Method!$A$8:$B$16,2,FALSE),0))</x:f>
      </x:c>
      <x:c r="M125" s="26" t="str">
        <x:f>IFERROR(L125*1000000/(Inputs!$B$7*I125),"")</x:f>
      </x:c>
      <x:c r="N125" s="26" t="str">
        <x:f>IF(M125="","",IF(M125&lt;=Inputs!$B$33*0.86,"A",IF(M125&lt;=Inputs!$B$33*0.94,"B",IF(M125&lt;=Inputs!$B$33*1.06,"C",IF(M125&lt;=Inputs!$B$33*1.18,"D","E")))))</x:f>
      </x:c>
    </x:row>
    <x:row r="126">
      <x:c r="A126" s="26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 t="str">
        <x:f>IF(COUNTA(C126,E126,G126)=0,"",SUM(C126,E126,G126))</x:f>
      </x:c>
      <x:c r="L126" s="26" t="str">
        <x:f>IF(K126="","",C126*IFERROR(VLOOKUP(D126,Method!$A$8:$B$16,2,FALSE),0)+E126*IFERROR(VLOOKUP(F126,Method!$A$8:$B$16,2,FALSE),0)+G126*IFERROR(VLOOKUP(H126,Method!$A$8:$B$16,2,FALSE),0))</x:f>
      </x:c>
      <x:c r="M126" s="26" t="str">
        <x:f>IFERROR(L126*1000000/(Inputs!$B$7*I126),"")</x:f>
      </x:c>
      <x:c r="N126" s="26" t="str">
        <x:f>IF(M126="","",IF(M126&lt;=Inputs!$B$33*0.86,"A",IF(M126&lt;=Inputs!$B$33*0.94,"B",IF(M126&lt;=Inputs!$B$33*1.06,"C",IF(M126&lt;=Inputs!$B$33*1.18,"D","E")))))</x:f>
      </x:c>
    </x:row>
    <x:row r="127">
      <x:c r="A127" s="26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 t="str">
        <x:f>IF(COUNTA(C127,E127,G127)=0,"",SUM(C127,E127,G127))</x:f>
      </x:c>
      <x:c r="L127" s="26" t="str">
        <x:f>IF(K127="","",C127*IFERROR(VLOOKUP(D127,Method!$A$8:$B$16,2,FALSE),0)+E127*IFERROR(VLOOKUP(F127,Method!$A$8:$B$16,2,FALSE),0)+G127*IFERROR(VLOOKUP(H127,Method!$A$8:$B$16,2,FALSE),0))</x:f>
      </x:c>
      <x:c r="M127" s="26" t="str">
        <x:f>IFERROR(L127*1000000/(Inputs!$B$7*I127),"")</x:f>
      </x:c>
      <x:c r="N127" s="26" t="str">
        <x:f>IF(M127="","",IF(M127&lt;=Inputs!$B$33*0.86,"A",IF(M127&lt;=Inputs!$B$33*0.94,"B",IF(M127&lt;=Inputs!$B$33*1.06,"C",IF(M127&lt;=Inputs!$B$33*1.18,"D","E")))))</x:f>
      </x:c>
    </x:row>
    <x:row r="128">
      <x:c r="A128" s="26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 t="str">
        <x:f>IF(COUNTA(C128,E128,G128)=0,"",SUM(C128,E128,G128))</x:f>
      </x:c>
      <x:c r="L128" s="26" t="str">
        <x:f>IF(K128="","",C128*IFERROR(VLOOKUP(D128,Method!$A$8:$B$16,2,FALSE),0)+E128*IFERROR(VLOOKUP(F128,Method!$A$8:$B$16,2,FALSE),0)+G128*IFERROR(VLOOKUP(H128,Method!$A$8:$B$16,2,FALSE),0))</x:f>
      </x:c>
      <x:c r="M128" s="26" t="str">
        <x:f>IFERROR(L128*1000000/(Inputs!$B$7*I128),"")</x:f>
      </x:c>
      <x:c r="N128" s="26" t="str">
        <x:f>IF(M128="","",IF(M128&lt;=Inputs!$B$33*0.86,"A",IF(M128&lt;=Inputs!$B$33*0.94,"B",IF(M128&lt;=Inputs!$B$33*1.06,"C",IF(M128&lt;=Inputs!$B$33*1.18,"D","E")))))</x:f>
      </x:c>
    </x:row>
    <x:row r="129">
      <x:c r="A129" s="26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 t="str">
        <x:f>IF(COUNTA(C129,E129,G129)=0,"",SUM(C129,E129,G129))</x:f>
      </x:c>
      <x:c r="L129" s="26" t="str">
        <x:f>IF(K129="","",C129*IFERROR(VLOOKUP(D129,Method!$A$8:$B$16,2,FALSE),0)+E129*IFERROR(VLOOKUP(F129,Method!$A$8:$B$16,2,FALSE),0)+G129*IFERROR(VLOOKUP(H129,Method!$A$8:$B$16,2,FALSE),0))</x:f>
      </x:c>
      <x:c r="M129" s="26" t="str">
        <x:f>IFERROR(L129*1000000/(Inputs!$B$7*I129),"")</x:f>
      </x:c>
      <x:c r="N129" s="26" t="str">
        <x:f>IF(M129="","",IF(M129&lt;=Inputs!$B$33*0.86,"A",IF(M129&lt;=Inputs!$B$33*0.94,"B",IF(M129&lt;=Inputs!$B$33*1.06,"C",IF(M129&lt;=Inputs!$B$33*1.18,"D","E")))))</x:f>
      </x:c>
    </x:row>
    <x:row r="130">
      <x:c r="A130" s="26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 t="str">
        <x:f>IF(COUNTA(C130,E130,G130)=0,"",SUM(C130,E130,G130))</x:f>
      </x:c>
      <x:c r="L130" s="26" t="str">
        <x:f>IF(K130="","",C130*IFERROR(VLOOKUP(D130,Method!$A$8:$B$16,2,FALSE),0)+E130*IFERROR(VLOOKUP(F130,Method!$A$8:$B$16,2,FALSE),0)+G130*IFERROR(VLOOKUP(H130,Method!$A$8:$B$16,2,FALSE),0))</x:f>
      </x:c>
      <x:c r="M130" s="26" t="str">
        <x:f>IFERROR(L130*1000000/(Inputs!$B$7*I130),"")</x:f>
      </x:c>
      <x:c r="N130" s="26" t="str">
        <x:f>IF(M130="","",IF(M130&lt;=Inputs!$B$33*0.86,"A",IF(M130&lt;=Inputs!$B$33*0.94,"B",IF(M130&lt;=Inputs!$B$33*1.06,"C",IF(M130&lt;=Inputs!$B$33*1.18,"D","E")))))</x:f>
      </x:c>
    </x:row>
    <x:row r="131">
      <x:c r="A131" s="26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 t="str">
        <x:f>IF(COUNTA(C131,E131,G131)=0,"",SUM(C131,E131,G131))</x:f>
      </x:c>
      <x:c r="L131" s="26" t="str">
        <x:f>IF(K131="","",C131*IFERROR(VLOOKUP(D131,Method!$A$8:$B$16,2,FALSE),0)+E131*IFERROR(VLOOKUP(F131,Method!$A$8:$B$16,2,FALSE),0)+G131*IFERROR(VLOOKUP(H131,Method!$A$8:$B$16,2,FALSE),0))</x:f>
      </x:c>
      <x:c r="M131" s="26" t="str">
        <x:f>IFERROR(L131*1000000/(Inputs!$B$7*I131),"")</x:f>
      </x:c>
      <x:c r="N131" s="26" t="str">
        <x:f>IF(M131="","",IF(M131&lt;=Inputs!$B$33*0.86,"A",IF(M131&lt;=Inputs!$B$33*0.94,"B",IF(M131&lt;=Inputs!$B$33*1.06,"C",IF(M131&lt;=Inputs!$B$33*1.18,"D","E")))))</x:f>
      </x:c>
    </x:row>
    <x:row r="132">
      <x:c r="A132" s="26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 t="str">
        <x:f>IF(COUNTA(C132,E132,G132)=0,"",SUM(C132,E132,G132))</x:f>
      </x:c>
      <x:c r="L132" s="26" t="str">
        <x:f>IF(K132="","",C132*IFERROR(VLOOKUP(D132,Method!$A$8:$B$16,2,FALSE),0)+E132*IFERROR(VLOOKUP(F132,Method!$A$8:$B$16,2,FALSE),0)+G132*IFERROR(VLOOKUP(H132,Method!$A$8:$B$16,2,FALSE),0))</x:f>
      </x:c>
      <x:c r="M132" s="26" t="str">
        <x:f>IFERROR(L132*1000000/(Inputs!$B$7*I132),"")</x:f>
      </x:c>
      <x:c r="N132" s="26" t="str">
        <x:f>IF(M132="","",IF(M132&lt;=Inputs!$B$33*0.86,"A",IF(M132&lt;=Inputs!$B$33*0.94,"B",IF(M132&lt;=Inputs!$B$33*1.06,"C",IF(M132&lt;=Inputs!$B$33*1.18,"D","E")))))</x:f>
      </x:c>
    </x:row>
    <x:row r="133">
      <x:c r="A133" s="26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 t="str">
        <x:f>IF(COUNTA(C133,E133,G133)=0,"",SUM(C133,E133,G133))</x:f>
      </x:c>
      <x:c r="L133" s="26" t="str">
        <x:f>IF(K133="","",C133*IFERROR(VLOOKUP(D133,Method!$A$8:$B$16,2,FALSE),0)+E133*IFERROR(VLOOKUP(F133,Method!$A$8:$B$16,2,FALSE),0)+G133*IFERROR(VLOOKUP(H133,Method!$A$8:$B$16,2,FALSE),0))</x:f>
      </x:c>
      <x:c r="M133" s="26" t="str">
        <x:f>IFERROR(L133*1000000/(Inputs!$B$7*I133),"")</x:f>
      </x:c>
      <x:c r="N133" s="26" t="str">
        <x:f>IF(M133="","",IF(M133&lt;=Inputs!$B$33*0.86,"A",IF(M133&lt;=Inputs!$B$33*0.94,"B",IF(M133&lt;=Inputs!$B$33*1.06,"C",IF(M133&lt;=Inputs!$B$33*1.18,"D","E")))))</x:f>
      </x:c>
    </x:row>
    <x:row r="134">
      <x:c r="A134" s="26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 t="str">
        <x:f>IF(COUNTA(C134,E134,G134)=0,"",SUM(C134,E134,G134))</x:f>
      </x:c>
      <x:c r="L134" s="26" t="str">
        <x:f>IF(K134="","",C134*IFERROR(VLOOKUP(D134,Method!$A$8:$B$16,2,FALSE),0)+E134*IFERROR(VLOOKUP(F134,Method!$A$8:$B$16,2,FALSE),0)+G134*IFERROR(VLOOKUP(H134,Method!$A$8:$B$16,2,FALSE),0))</x:f>
      </x:c>
      <x:c r="M134" s="26" t="str">
        <x:f>IFERROR(L134*1000000/(Inputs!$B$7*I134),"")</x:f>
      </x:c>
      <x:c r="N134" s="26" t="str">
        <x:f>IF(M134="","",IF(M134&lt;=Inputs!$B$33*0.86,"A",IF(M134&lt;=Inputs!$B$33*0.94,"B",IF(M134&lt;=Inputs!$B$33*1.06,"C",IF(M134&lt;=Inputs!$B$33*1.18,"D","E")))))</x:f>
      </x:c>
    </x:row>
    <x:row r="135">
      <x:c r="A135" s="26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 t="str">
        <x:f>IF(COUNTA(C135,E135,G135)=0,"",SUM(C135,E135,G135))</x:f>
      </x:c>
      <x:c r="L135" s="26" t="str">
        <x:f>IF(K135="","",C135*IFERROR(VLOOKUP(D135,Method!$A$8:$B$16,2,FALSE),0)+E135*IFERROR(VLOOKUP(F135,Method!$A$8:$B$16,2,FALSE),0)+G135*IFERROR(VLOOKUP(H135,Method!$A$8:$B$16,2,FALSE),0))</x:f>
      </x:c>
      <x:c r="M135" s="26" t="str">
        <x:f>IFERROR(L135*1000000/(Inputs!$B$7*I135),"")</x:f>
      </x:c>
      <x:c r="N135" s="26" t="str">
        <x:f>IF(M135="","",IF(M135&lt;=Inputs!$B$33*0.86,"A",IF(M135&lt;=Inputs!$B$33*0.94,"B",IF(M135&lt;=Inputs!$B$33*1.06,"C",IF(M135&lt;=Inputs!$B$33*1.18,"D","E")))))</x:f>
      </x:c>
    </x:row>
    <x:row r="136">
      <x:c r="A136" s="26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 t="str">
        <x:f>IF(COUNTA(C136,E136,G136)=0,"",SUM(C136,E136,G136))</x:f>
      </x:c>
      <x:c r="L136" s="26" t="str">
        <x:f>IF(K136="","",C136*IFERROR(VLOOKUP(D136,Method!$A$8:$B$16,2,FALSE),0)+E136*IFERROR(VLOOKUP(F136,Method!$A$8:$B$16,2,FALSE),0)+G136*IFERROR(VLOOKUP(H136,Method!$A$8:$B$16,2,FALSE),0))</x:f>
      </x:c>
      <x:c r="M136" s="26" t="str">
        <x:f>IFERROR(L136*1000000/(Inputs!$B$7*I136),"")</x:f>
      </x:c>
      <x:c r="N136" s="26" t="str">
        <x:f>IF(M136="","",IF(M136&lt;=Inputs!$B$33*0.86,"A",IF(M136&lt;=Inputs!$B$33*0.94,"B",IF(M136&lt;=Inputs!$B$33*1.06,"C",IF(M136&lt;=Inputs!$B$33*1.18,"D","E")))))</x:f>
      </x:c>
    </x:row>
    <x:row r="137">
      <x:c r="A137" s="26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 t="str">
        <x:f>IF(COUNTA(C137,E137,G137)=0,"",SUM(C137,E137,G137))</x:f>
      </x:c>
      <x:c r="L137" s="26" t="str">
        <x:f>IF(K137="","",C137*IFERROR(VLOOKUP(D137,Method!$A$8:$B$16,2,FALSE),0)+E137*IFERROR(VLOOKUP(F137,Method!$A$8:$B$16,2,FALSE),0)+G137*IFERROR(VLOOKUP(H137,Method!$A$8:$B$16,2,FALSE),0))</x:f>
      </x:c>
      <x:c r="M137" s="26" t="str">
        <x:f>IFERROR(L137*1000000/(Inputs!$B$7*I137),"")</x:f>
      </x:c>
      <x:c r="N137" s="26" t="str">
        <x:f>IF(M137="","",IF(M137&lt;=Inputs!$B$33*0.86,"A",IF(M137&lt;=Inputs!$B$33*0.94,"B",IF(M137&lt;=Inputs!$B$33*1.06,"C",IF(M137&lt;=Inputs!$B$33*1.18,"D","E")))))</x:f>
      </x:c>
    </x:row>
    <x:row r="138">
      <x:c r="A138" s="26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 t="str">
        <x:f>IF(COUNTA(C138,E138,G138)=0,"",SUM(C138,E138,G138))</x:f>
      </x:c>
      <x:c r="L138" s="26" t="str">
        <x:f>IF(K138="","",C138*IFERROR(VLOOKUP(D138,Method!$A$8:$B$16,2,FALSE),0)+E138*IFERROR(VLOOKUP(F138,Method!$A$8:$B$16,2,FALSE),0)+G138*IFERROR(VLOOKUP(H138,Method!$A$8:$B$16,2,FALSE),0))</x:f>
      </x:c>
      <x:c r="M138" s="26" t="str">
        <x:f>IFERROR(L138*1000000/(Inputs!$B$7*I138),"")</x:f>
      </x:c>
      <x:c r="N138" s="26" t="str">
        <x:f>IF(M138="","",IF(M138&lt;=Inputs!$B$33*0.86,"A",IF(M138&lt;=Inputs!$B$33*0.94,"B",IF(M138&lt;=Inputs!$B$33*1.06,"C",IF(M138&lt;=Inputs!$B$33*1.18,"D","E")))))</x:f>
      </x:c>
    </x:row>
    <x:row r="139">
      <x:c r="A139" s="26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 t="str">
        <x:f>IF(COUNTA(C139,E139,G139)=0,"",SUM(C139,E139,G139))</x:f>
      </x:c>
      <x:c r="L139" s="26" t="str">
        <x:f>IF(K139="","",C139*IFERROR(VLOOKUP(D139,Method!$A$8:$B$16,2,FALSE),0)+E139*IFERROR(VLOOKUP(F139,Method!$A$8:$B$16,2,FALSE),0)+G139*IFERROR(VLOOKUP(H139,Method!$A$8:$B$16,2,FALSE),0))</x:f>
      </x:c>
      <x:c r="M139" s="26" t="str">
        <x:f>IFERROR(L139*1000000/(Inputs!$B$7*I139),"")</x:f>
      </x:c>
      <x:c r="N139" s="26" t="str">
        <x:f>IF(M139="","",IF(M139&lt;=Inputs!$B$33*0.86,"A",IF(M139&lt;=Inputs!$B$33*0.94,"B",IF(M139&lt;=Inputs!$B$33*1.06,"C",IF(M139&lt;=Inputs!$B$33*1.18,"D","E")))))</x:f>
      </x:c>
    </x:row>
    <x:row r="140">
      <x:c r="A140" s="26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 t="str">
        <x:f>IF(COUNTA(C140,E140,G140)=0,"",SUM(C140,E140,G140))</x:f>
      </x:c>
      <x:c r="L140" s="26" t="str">
        <x:f>IF(K140="","",C140*IFERROR(VLOOKUP(D140,Method!$A$8:$B$16,2,FALSE),0)+E140*IFERROR(VLOOKUP(F140,Method!$A$8:$B$16,2,FALSE),0)+G140*IFERROR(VLOOKUP(H140,Method!$A$8:$B$16,2,FALSE),0))</x:f>
      </x:c>
      <x:c r="M140" s="26" t="str">
        <x:f>IFERROR(L140*1000000/(Inputs!$B$7*I140),"")</x:f>
      </x:c>
      <x:c r="N140" s="26" t="str">
        <x:f>IF(M140="","",IF(M140&lt;=Inputs!$B$33*0.86,"A",IF(M140&lt;=Inputs!$B$33*0.94,"B",IF(M140&lt;=Inputs!$B$33*1.06,"C",IF(M140&lt;=Inputs!$B$33*1.18,"D","E")))))</x:f>
      </x:c>
    </x:row>
    <x:row r="141">
      <x:c r="A141" s="26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 t="str">
        <x:f>IF(COUNTA(C141,E141,G141)=0,"",SUM(C141,E141,G141))</x:f>
      </x:c>
      <x:c r="L141" s="26" t="str">
        <x:f>IF(K141="","",C141*IFERROR(VLOOKUP(D141,Method!$A$8:$B$16,2,FALSE),0)+E141*IFERROR(VLOOKUP(F141,Method!$A$8:$B$16,2,FALSE),0)+G141*IFERROR(VLOOKUP(H141,Method!$A$8:$B$16,2,FALSE),0))</x:f>
      </x:c>
      <x:c r="M141" s="26" t="str">
        <x:f>IFERROR(L141*1000000/(Inputs!$B$7*I141),"")</x:f>
      </x:c>
      <x:c r="N141" s="26" t="str">
        <x:f>IF(M141="","",IF(M141&lt;=Inputs!$B$33*0.86,"A",IF(M141&lt;=Inputs!$B$33*0.94,"B",IF(M141&lt;=Inputs!$B$33*1.06,"C",IF(M141&lt;=Inputs!$B$33*1.18,"D","E")))))</x:f>
      </x:c>
    </x:row>
    <x:row r="142">
      <x:c r="A142" s="26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 t="str">
        <x:f>IF(COUNTA(C142,E142,G142)=0,"",SUM(C142,E142,G142))</x:f>
      </x:c>
      <x:c r="L142" s="26" t="str">
        <x:f>IF(K142="","",C142*IFERROR(VLOOKUP(D142,Method!$A$8:$B$16,2,FALSE),0)+E142*IFERROR(VLOOKUP(F142,Method!$A$8:$B$16,2,FALSE),0)+G142*IFERROR(VLOOKUP(H142,Method!$A$8:$B$16,2,FALSE),0))</x:f>
      </x:c>
      <x:c r="M142" s="26" t="str">
        <x:f>IFERROR(L142*1000000/(Inputs!$B$7*I142),"")</x:f>
      </x:c>
      <x:c r="N142" s="26" t="str">
        <x:f>IF(M142="","",IF(M142&lt;=Inputs!$B$33*0.86,"A",IF(M142&lt;=Inputs!$B$33*0.94,"B",IF(M142&lt;=Inputs!$B$33*1.06,"C",IF(M142&lt;=Inputs!$B$33*1.18,"D","E")))))</x:f>
      </x:c>
    </x:row>
    <x:row r="143">
      <x:c r="A143" s="26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 t="str">
        <x:f>IF(COUNTA(C143,E143,G143)=0,"",SUM(C143,E143,G143))</x:f>
      </x:c>
      <x:c r="L143" s="26" t="str">
        <x:f>IF(K143="","",C143*IFERROR(VLOOKUP(D143,Method!$A$8:$B$16,2,FALSE),0)+E143*IFERROR(VLOOKUP(F143,Method!$A$8:$B$16,2,FALSE),0)+G143*IFERROR(VLOOKUP(H143,Method!$A$8:$B$16,2,FALSE),0))</x:f>
      </x:c>
      <x:c r="M143" s="26" t="str">
        <x:f>IFERROR(L143*1000000/(Inputs!$B$7*I143),"")</x:f>
      </x:c>
      <x:c r="N143" s="26" t="str">
        <x:f>IF(M143="","",IF(M143&lt;=Inputs!$B$33*0.86,"A",IF(M143&lt;=Inputs!$B$33*0.94,"B",IF(M143&lt;=Inputs!$B$33*1.06,"C",IF(M143&lt;=Inputs!$B$33*1.18,"D","E")))))</x:f>
      </x:c>
    </x:row>
    <x:row r="144">
      <x:c r="A144" s="26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 t="str">
        <x:f>IF(COUNTA(C144,E144,G144)=0,"",SUM(C144,E144,G144))</x:f>
      </x:c>
      <x:c r="L144" s="26" t="str">
        <x:f>IF(K144="","",C144*IFERROR(VLOOKUP(D144,Method!$A$8:$B$16,2,FALSE),0)+E144*IFERROR(VLOOKUP(F144,Method!$A$8:$B$16,2,FALSE),0)+G144*IFERROR(VLOOKUP(H144,Method!$A$8:$B$16,2,FALSE),0))</x:f>
      </x:c>
      <x:c r="M144" s="26" t="str">
        <x:f>IFERROR(L144*1000000/(Inputs!$B$7*I144),"")</x:f>
      </x:c>
      <x:c r="N144" s="26" t="str">
        <x:f>IF(M144="","",IF(M144&lt;=Inputs!$B$33*0.86,"A",IF(M144&lt;=Inputs!$B$33*0.94,"B",IF(M144&lt;=Inputs!$B$33*1.06,"C",IF(M144&lt;=Inputs!$B$33*1.18,"D","E")))))</x:f>
      </x:c>
    </x:row>
    <x:row r="145">
      <x:c r="A145" s="26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 t="str">
        <x:f>IF(COUNTA(C145,E145,G145)=0,"",SUM(C145,E145,G145))</x:f>
      </x:c>
      <x:c r="L145" s="26" t="str">
        <x:f>IF(K145="","",C145*IFERROR(VLOOKUP(D145,Method!$A$8:$B$16,2,FALSE),0)+E145*IFERROR(VLOOKUP(F145,Method!$A$8:$B$16,2,FALSE),0)+G145*IFERROR(VLOOKUP(H145,Method!$A$8:$B$16,2,FALSE),0))</x:f>
      </x:c>
      <x:c r="M145" s="26" t="str">
        <x:f>IFERROR(L145*1000000/(Inputs!$B$7*I145),"")</x:f>
      </x:c>
      <x:c r="N145" s="26" t="str">
        <x:f>IF(M145="","",IF(M145&lt;=Inputs!$B$33*0.86,"A",IF(M145&lt;=Inputs!$B$33*0.94,"B",IF(M145&lt;=Inputs!$B$33*1.06,"C",IF(M145&lt;=Inputs!$B$33*1.18,"D","E")))))</x:f>
      </x:c>
    </x:row>
    <x:row r="146">
      <x:c r="A146" s="26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 t="str">
        <x:f>IF(COUNTA(C146,E146,G146)=0,"",SUM(C146,E146,G146))</x:f>
      </x:c>
      <x:c r="L146" s="26" t="str">
        <x:f>IF(K146="","",C146*IFERROR(VLOOKUP(D146,Method!$A$8:$B$16,2,FALSE),0)+E146*IFERROR(VLOOKUP(F146,Method!$A$8:$B$16,2,FALSE),0)+G146*IFERROR(VLOOKUP(H146,Method!$A$8:$B$16,2,FALSE),0))</x:f>
      </x:c>
      <x:c r="M146" s="26" t="str">
        <x:f>IFERROR(L146*1000000/(Inputs!$B$7*I146),"")</x:f>
      </x:c>
      <x:c r="N146" s="26" t="str">
        <x:f>IF(M146="","",IF(M146&lt;=Inputs!$B$33*0.86,"A",IF(M146&lt;=Inputs!$B$33*0.94,"B",IF(M146&lt;=Inputs!$B$33*1.06,"C",IF(M146&lt;=Inputs!$B$33*1.18,"D","E")))))</x:f>
      </x:c>
    </x:row>
    <x:row r="147">
      <x:c r="A147" s="26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 t="str">
        <x:f>IF(COUNTA(C147,E147,G147)=0,"",SUM(C147,E147,G147))</x:f>
      </x:c>
      <x:c r="L147" s="26" t="str">
        <x:f>IF(K147="","",C147*IFERROR(VLOOKUP(D147,Method!$A$8:$B$16,2,FALSE),0)+E147*IFERROR(VLOOKUP(F147,Method!$A$8:$B$16,2,FALSE),0)+G147*IFERROR(VLOOKUP(H147,Method!$A$8:$B$16,2,FALSE),0))</x:f>
      </x:c>
      <x:c r="M147" s="26" t="str">
        <x:f>IFERROR(L147*1000000/(Inputs!$B$7*I147),"")</x:f>
      </x:c>
      <x:c r="N147" s="26" t="str">
        <x:f>IF(M147="","",IF(M147&lt;=Inputs!$B$33*0.86,"A",IF(M147&lt;=Inputs!$B$33*0.94,"B",IF(M147&lt;=Inputs!$B$33*1.06,"C",IF(M147&lt;=Inputs!$B$33*1.18,"D","E")))))</x:f>
      </x:c>
    </x:row>
    <x:row r="148">
      <x:c r="A148" s="26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 t="str">
        <x:f>IF(COUNTA(C148,E148,G148)=0,"",SUM(C148,E148,G148))</x:f>
      </x:c>
      <x:c r="L148" s="26" t="str">
        <x:f>IF(K148="","",C148*IFERROR(VLOOKUP(D148,Method!$A$8:$B$16,2,FALSE),0)+E148*IFERROR(VLOOKUP(F148,Method!$A$8:$B$16,2,FALSE),0)+G148*IFERROR(VLOOKUP(H148,Method!$A$8:$B$16,2,FALSE),0))</x:f>
      </x:c>
      <x:c r="M148" s="26" t="str">
        <x:f>IFERROR(L148*1000000/(Inputs!$B$7*I148),"")</x:f>
      </x:c>
      <x:c r="N148" s="26" t="str">
        <x:f>IF(M148="","",IF(M148&lt;=Inputs!$B$33*0.86,"A",IF(M148&lt;=Inputs!$B$33*0.94,"B",IF(M148&lt;=Inputs!$B$33*1.06,"C",IF(M148&lt;=Inputs!$B$33*1.18,"D","E")))))</x:f>
      </x:c>
    </x:row>
    <x:row r="149">
      <x:c r="A149" s="26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 t="str">
        <x:f>IF(COUNTA(C149,E149,G149)=0,"",SUM(C149,E149,G149))</x:f>
      </x:c>
      <x:c r="L149" s="26" t="str">
        <x:f>IF(K149="","",C149*IFERROR(VLOOKUP(D149,Method!$A$8:$B$16,2,FALSE),0)+E149*IFERROR(VLOOKUP(F149,Method!$A$8:$B$16,2,FALSE),0)+G149*IFERROR(VLOOKUP(H149,Method!$A$8:$B$16,2,FALSE),0))</x:f>
      </x:c>
      <x:c r="M149" s="26" t="str">
        <x:f>IFERROR(L149*1000000/(Inputs!$B$7*I149),"")</x:f>
      </x:c>
      <x:c r="N149" s="26" t="str">
        <x:f>IF(M149="","",IF(M149&lt;=Inputs!$B$33*0.86,"A",IF(M149&lt;=Inputs!$B$33*0.94,"B",IF(M149&lt;=Inputs!$B$33*1.06,"C",IF(M149&lt;=Inputs!$B$33*1.18,"D","E")))))</x:f>
      </x:c>
    </x:row>
    <x:row r="150">
      <x:c r="A150" s="26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 t="str">
        <x:f>IF(COUNTA(C150,E150,G150)=0,"",SUM(C150,E150,G150))</x:f>
      </x:c>
      <x:c r="L150" s="26" t="str">
        <x:f>IF(K150="","",C150*IFERROR(VLOOKUP(D150,Method!$A$8:$B$16,2,FALSE),0)+E150*IFERROR(VLOOKUP(F150,Method!$A$8:$B$16,2,FALSE),0)+G150*IFERROR(VLOOKUP(H150,Method!$A$8:$B$16,2,FALSE),0))</x:f>
      </x:c>
      <x:c r="M150" s="26" t="str">
        <x:f>IFERROR(L150*1000000/(Inputs!$B$7*I150),"")</x:f>
      </x:c>
      <x:c r="N150" s="26" t="str">
        <x:f>IF(M150="","",IF(M150&lt;=Inputs!$B$33*0.86,"A",IF(M150&lt;=Inputs!$B$33*0.94,"B",IF(M150&lt;=Inputs!$B$33*1.06,"C",IF(M150&lt;=Inputs!$B$33*1.18,"D","E")))))</x:f>
      </x:c>
    </x:row>
    <x:row r="151">
      <x:c r="A151" s="26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 t="str">
        <x:f>IF(COUNTA(C151,E151,G151)=0,"",SUM(C151,E151,G151))</x:f>
      </x:c>
      <x:c r="L151" s="26" t="str">
        <x:f>IF(K151="","",C151*IFERROR(VLOOKUP(D151,Method!$A$8:$B$16,2,FALSE),0)+E151*IFERROR(VLOOKUP(F151,Method!$A$8:$B$16,2,FALSE),0)+G151*IFERROR(VLOOKUP(H151,Method!$A$8:$B$16,2,FALSE),0))</x:f>
      </x:c>
      <x:c r="M151" s="26" t="str">
        <x:f>IFERROR(L151*1000000/(Inputs!$B$7*I151),"")</x:f>
      </x:c>
      <x:c r="N151" s="26" t="str">
        <x:f>IF(M151="","",IF(M151&lt;=Inputs!$B$33*0.86,"A",IF(M151&lt;=Inputs!$B$33*0.94,"B",IF(M151&lt;=Inputs!$B$33*1.06,"C",IF(M151&lt;=Inputs!$B$33*1.18,"D","E")))))</x:f>
      </x:c>
    </x:row>
    <x:row r="152">
      <x:c r="A152" s="26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 t="str">
        <x:f>IF(COUNTA(C152,E152,G152)=0,"",SUM(C152,E152,G152))</x:f>
      </x:c>
      <x:c r="L152" s="26" t="str">
        <x:f>IF(K152="","",C152*IFERROR(VLOOKUP(D152,Method!$A$8:$B$16,2,FALSE),0)+E152*IFERROR(VLOOKUP(F152,Method!$A$8:$B$16,2,FALSE),0)+G152*IFERROR(VLOOKUP(H152,Method!$A$8:$B$16,2,FALSE),0))</x:f>
      </x:c>
      <x:c r="M152" s="26" t="str">
        <x:f>IFERROR(L152*1000000/(Inputs!$B$7*I152),"")</x:f>
      </x:c>
      <x:c r="N152" s="26" t="str">
        <x:f>IF(M152="","",IF(M152&lt;=Inputs!$B$33*0.86,"A",IF(M152&lt;=Inputs!$B$33*0.94,"B",IF(M152&lt;=Inputs!$B$33*1.06,"C",IF(M152&lt;=Inputs!$B$33*1.18,"D","E")))))</x:f>
      </x:c>
    </x:row>
    <x:row r="153">
      <x:c r="A153" s="26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 t="str">
        <x:f>IF(COUNTA(C153,E153,G153)=0,"",SUM(C153,E153,G153))</x:f>
      </x:c>
      <x:c r="L153" s="26" t="str">
        <x:f>IF(K153="","",C153*IFERROR(VLOOKUP(D153,Method!$A$8:$B$16,2,FALSE),0)+E153*IFERROR(VLOOKUP(F153,Method!$A$8:$B$16,2,FALSE),0)+G153*IFERROR(VLOOKUP(H153,Method!$A$8:$B$16,2,FALSE),0))</x:f>
      </x:c>
      <x:c r="M153" s="26" t="str">
        <x:f>IFERROR(L153*1000000/(Inputs!$B$7*I153),"")</x:f>
      </x:c>
      <x:c r="N153" s="26" t="str">
        <x:f>IF(M153="","",IF(M153&lt;=Inputs!$B$33*0.86,"A",IF(M153&lt;=Inputs!$B$33*0.94,"B",IF(M153&lt;=Inputs!$B$33*1.06,"C",IF(M153&lt;=Inputs!$B$33*1.18,"D","E")))))</x:f>
      </x:c>
    </x:row>
    <x:row r="154">
      <x:c r="A154" s="26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 t="str">
        <x:f>IF(COUNTA(C154,E154,G154)=0,"",SUM(C154,E154,G154))</x:f>
      </x:c>
      <x:c r="L154" s="26" t="str">
        <x:f>IF(K154="","",C154*IFERROR(VLOOKUP(D154,Method!$A$8:$B$16,2,FALSE),0)+E154*IFERROR(VLOOKUP(F154,Method!$A$8:$B$16,2,FALSE),0)+G154*IFERROR(VLOOKUP(H154,Method!$A$8:$B$16,2,FALSE),0))</x:f>
      </x:c>
      <x:c r="M154" s="26" t="str">
        <x:f>IFERROR(L154*1000000/(Inputs!$B$7*I154),"")</x:f>
      </x:c>
      <x:c r="N154" s="26" t="str">
        <x:f>IF(M154="","",IF(M154&lt;=Inputs!$B$33*0.86,"A",IF(M154&lt;=Inputs!$B$33*0.94,"B",IF(M154&lt;=Inputs!$B$33*1.06,"C",IF(M154&lt;=Inputs!$B$33*1.18,"D","E")))))</x:f>
      </x:c>
    </x:row>
    <x:row r="155">
      <x:c r="A155" s="26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 t="str">
        <x:f>IF(COUNTA(C155,E155,G155)=0,"",SUM(C155,E155,G155))</x:f>
      </x:c>
      <x:c r="L155" s="26" t="str">
        <x:f>IF(K155="","",C155*IFERROR(VLOOKUP(D155,Method!$A$8:$B$16,2,FALSE),0)+E155*IFERROR(VLOOKUP(F155,Method!$A$8:$B$16,2,FALSE),0)+G155*IFERROR(VLOOKUP(H155,Method!$A$8:$B$16,2,FALSE),0))</x:f>
      </x:c>
      <x:c r="M155" s="26" t="str">
        <x:f>IFERROR(L155*1000000/(Inputs!$B$7*I155),"")</x:f>
      </x:c>
      <x:c r="N155" s="26" t="str">
        <x:f>IF(M155="","",IF(M155&lt;=Inputs!$B$33*0.86,"A",IF(M155&lt;=Inputs!$B$33*0.94,"B",IF(M155&lt;=Inputs!$B$33*1.06,"C",IF(M155&lt;=Inputs!$B$33*1.18,"D","E")))))</x:f>
      </x:c>
    </x:row>
    <x:row r="156">
      <x:c r="A156" s="26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 t="str">
        <x:f>IF(COUNTA(C156,E156,G156)=0,"",SUM(C156,E156,G156))</x:f>
      </x:c>
      <x:c r="L156" s="26" t="str">
        <x:f>IF(K156="","",C156*IFERROR(VLOOKUP(D156,Method!$A$8:$B$16,2,FALSE),0)+E156*IFERROR(VLOOKUP(F156,Method!$A$8:$B$16,2,FALSE),0)+G156*IFERROR(VLOOKUP(H156,Method!$A$8:$B$16,2,FALSE),0))</x:f>
      </x:c>
      <x:c r="M156" s="26" t="str">
        <x:f>IFERROR(L156*1000000/(Inputs!$B$7*I156),"")</x:f>
      </x:c>
      <x:c r="N156" s="26" t="str">
        <x:f>IF(M156="","",IF(M156&lt;=Inputs!$B$33*0.86,"A",IF(M156&lt;=Inputs!$B$33*0.94,"B",IF(M156&lt;=Inputs!$B$33*1.06,"C",IF(M156&lt;=Inputs!$B$33*1.18,"D","E")))))</x:f>
      </x:c>
    </x:row>
    <x:row r="157">
      <x:c r="A157" s="26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 t="str">
        <x:f>IF(COUNTA(C157,E157,G157)=0,"",SUM(C157,E157,G157))</x:f>
      </x:c>
      <x:c r="L157" s="26" t="str">
        <x:f>IF(K157="","",C157*IFERROR(VLOOKUP(D157,Method!$A$8:$B$16,2,FALSE),0)+E157*IFERROR(VLOOKUP(F157,Method!$A$8:$B$16,2,FALSE),0)+G157*IFERROR(VLOOKUP(H157,Method!$A$8:$B$16,2,FALSE),0))</x:f>
      </x:c>
      <x:c r="M157" s="26" t="str">
        <x:f>IFERROR(L157*1000000/(Inputs!$B$7*I157),"")</x:f>
      </x:c>
      <x:c r="N157" s="26" t="str">
        <x:f>IF(M157="","",IF(M157&lt;=Inputs!$B$33*0.86,"A",IF(M157&lt;=Inputs!$B$33*0.94,"B",IF(M157&lt;=Inputs!$B$33*1.06,"C",IF(M157&lt;=Inputs!$B$33*1.18,"D","E")))))</x:f>
      </x:c>
    </x:row>
    <x:row r="158">
      <x:c r="A158" s="26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 t="str">
        <x:f>IF(COUNTA(C158,E158,G158)=0,"",SUM(C158,E158,G158))</x:f>
      </x:c>
      <x:c r="L158" s="26" t="str">
        <x:f>IF(K158="","",C158*IFERROR(VLOOKUP(D158,Method!$A$8:$B$16,2,FALSE),0)+E158*IFERROR(VLOOKUP(F158,Method!$A$8:$B$16,2,FALSE),0)+G158*IFERROR(VLOOKUP(H158,Method!$A$8:$B$16,2,FALSE),0))</x:f>
      </x:c>
      <x:c r="M158" s="26" t="str">
        <x:f>IFERROR(L158*1000000/(Inputs!$B$7*I158),"")</x:f>
      </x:c>
      <x:c r="N158" s="26" t="str">
        <x:f>IF(M158="","",IF(M158&lt;=Inputs!$B$33*0.86,"A",IF(M158&lt;=Inputs!$B$33*0.94,"B",IF(M158&lt;=Inputs!$B$33*1.06,"C",IF(M158&lt;=Inputs!$B$33*1.18,"D","E")))))</x:f>
      </x:c>
    </x:row>
    <x:row r="159">
      <x:c r="A159" s="26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 t="str">
        <x:f>IF(COUNTA(C159,E159,G159)=0,"",SUM(C159,E159,G159))</x:f>
      </x:c>
      <x:c r="L159" s="26" t="str">
        <x:f>IF(K159="","",C159*IFERROR(VLOOKUP(D159,Method!$A$8:$B$16,2,FALSE),0)+E159*IFERROR(VLOOKUP(F159,Method!$A$8:$B$16,2,FALSE),0)+G159*IFERROR(VLOOKUP(H159,Method!$A$8:$B$16,2,FALSE),0))</x:f>
      </x:c>
      <x:c r="M159" s="26" t="str">
        <x:f>IFERROR(L159*1000000/(Inputs!$B$7*I159),"")</x:f>
      </x:c>
      <x:c r="N159" s="26" t="str">
        <x:f>IF(M159="","",IF(M159&lt;=Inputs!$B$33*0.86,"A",IF(M159&lt;=Inputs!$B$33*0.94,"B",IF(M159&lt;=Inputs!$B$33*1.06,"C",IF(M159&lt;=Inputs!$B$33*1.18,"D","E")))))</x:f>
      </x:c>
    </x:row>
    <x:row r="160">
      <x:c r="A160" s="26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 t="str">
        <x:f>IF(COUNTA(C160,E160,G160)=0,"",SUM(C160,E160,G160))</x:f>
      </x:c>
      <x:c r="L160" s="26" t="str">
        <x:f>IF(K160="","",C160*IFERROR(VLOOKUP(D160,Method!$A$8:$B$16,2,FALSE),0)+E160*IFERROR(VLOOKUP(F160,Method!$A$8:$B$16,2,FALSE),0)+G160*IFERROR(VLOOKUP(H160,Method!$A$8:$B$16,2,FALSE),0))</x:f>
      </x:c>
      <x:c r="M160" s="26" t="str">
        <x:f>IFERROR(L160*1000000/(Inputs!$B$7*I160),"")</x:f>
      </x:c>
      <x:c r="N160" s="26" t="str">
        <x:f>IF(M160="","",IF(M160&lt;=Inputs!$B$33*0.86,"A",IF(M160&lt;=Inputs!$B$33*0.94,"B",IF(M160&lt;=Inputs!$B$33*1.06,"C",IF(M160&lt;=Inputs!$B$33*1.18,"D","E")))))</x:f>
      </x:c>
    </x:row>
    <x:row r="161">
      <x:c r="A161" s="26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 t="str">
        <x:f>IF(COUNTA(C161,E161,G161)=0,"",SUM(C161,E161,G161))</x:f>
      </x:c>
      <x:c r="L161" s="26" t="str">
        <x:f>IF(K161="","",C161*IFERROR(VLOOKUP(D161,Method!$A$8:$B$16,2,FALSE),0)+E161*IFERROR(VLOOKUP(F161,Method!$A$8:$B$16,2,FALSE),0)+G161*IFERROR(VLOOKUP(H161,Method!$A$8:$B$16,2,FALSE),0))</x:f>
      </x:c>
      <x:c r="M161" s="26" t="str">
        <x:f>IFERROR(L161*1000000/(Inputs!$B$7*I161),"")</x:f>
      </x:c>
      <x:c r="N161" s="26" t="str">
        <x:f>IF(M161="","",IF(M161&lt;=Inputs!$B$33*0.86,"A",IF(M161&lt;=Inputs!$B$33*0.94,"B",IF(M161&lt;=Inputs!$B$33*1.06,"C",IF(M161&lt;=Inputs!$B$33*1.18,"D","E")))))</x:f>
      </x:c>
    </x:row>
    <x:row r="162">
      <x:c r="A162" s="26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 t="str">
        <x:f>IF(COUNTA(C162,E162,G162)=0,"",SUM(C162,E162,G162))</x:f>
      </x:c>
      <x:c r="L162" s="26" t="str">
        <x:f>IF(K162="","",C162*IFERROR(VLOOKUP(D162,Method!$A$8:$B$16,2,FALSE),0)+E162*IFERROR(VLOOKUP(F162,Method!$A$8:$B$16,2,FALSE),0)+G162*IFERROR(VLOOKUP(H162,Method!$A$8:$B$16,2,FALSE),0))</x:f>
      </x:c>
      <x:c r="M162" s="26" t="str">
        <x:f>IFERROR(L162*1000000/(Inputs!$B$7*I162),"")</x:f>
      </x:c>
      <x:c r="N162" s="26" t="str">
        <x:f>IF(M162="","",IF(M162&lt;=Inputs!$B$33*0.86,"A",IF(M162&lt;=Inputs!$B$33*0.94,"B",IF(M162&lt;=Inputs!$B$33*1.06,"C",IF(M162&lt;=Inputs!$B$33*1.18,"D","E")))))</x:f>
      </x:c>
    </x:row>
    <x:row r="163">
      <x:c r="A163" s="26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 t="str">
        <x:f>IF(COUNTA(C163,E163,G163)=0,"",SUM(C163,E163,G163))</x:f>
      </x:c>
      <x:c r="L163" s="26" t="str">
        <x:f>IF(K163="","",C163*IFERROR(VLOOKUP(D163,Method!$A$8:$B$16,2,FALSE),0)+E163*IFERROR(VLOOKUP(F163,Method!$A$8:$B$16,2,FALSE),0)+G163*IFERROR(VLOOKUP(H163,Method!$A$8:$B$16,2,FALSE),0))</x:f>
      </x:c>
      <x:c r="M163" s="26" t="str">
        <x:f>IFERROR(L163*1000000/(Inputs!$B$7*I163),"")</x:f>
      </x:c>
      <x:c r="N163" s="26" t="str">
        <x:f>IF(M163="","",IF(M163&lt;=Inputs!$B$33*0.86,"A",IF(M163&lt;=Inputs!$B$33*0.94,"B",IF(M163&lt;=Inputs!$B$33*1.06,"C",IF(M163&lt;=Inputs!$B$33*1.18,"D","E")))))</x:f>
      </x:c>
    </x:row>
    <x:row r="164">
      <x:c r="A164" s="26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 t="str">
        <x:f>IF(COUNTA(C164,E164,G164)=0,"",SUM(C164,E164,G164))</x:f>
      </x:c>
      <x:c r="L164" s="26" t="str">
        <x:f>IF(K164="","",C164*IFERROR(VLOOKUP(D164,Method!$A$8:$B$16,2,FALSE),0)+E164*IFERROR(VLOOKUP(F164,Method!$A$8:$B$16,2,FALSE),0)+G164*IFERROR(VLOOKUP(H164,Method!$A$8:$B$16,2,FALSE),0))</x:f>
      </x:c>
      <x:c r="M164" s="26" t="str">
        <x:f>IFERROR(L164*1000000/(Inputs!$B$7*I164),"")</x:f>
      </x:c>
      <x:c r="N164" s="26" t="str">
        <x:f>IF(M164="","",IF(M164&lt;=Inputs!$B$33*0.86,"A",IF(M164&lt;=Inputs!$B$33*0.94,"B",IF(M164&lt;=Inputs!$B$33*1.06,"C",IF(M164&lt;=Inputs!$B$33*1.18,"D","E")))))</x:f>
      </x:c>
    </x:row>
    <x:row r="165">
      <x:c r="A165" s="26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 t="str">
        <x:f>IF(COUNTA(C165,E165,G165)=0,"",SUM(C165,E165,G165))</x:f>
      </x:c>
      <x:c r="L165" s="26" t="str">
        <x:f>IF(K165="","",C165*IFERROR(VLOOKUP(D165,Method!$A$8:$B$16,2,FALSE),0)+E165*IFERROR(VLOOKUP(F165,Method!$A$8:$B$16,2,FALSE),0)+G165*IFERROR(VLOOKUP(H165,Method!$A$8:$B$16,2,FALSE),0))</x:f>
      </x:c>
      <x:c r="M165" s="26" t="str">
        <x:f>IFERROR(L165*1000000/(Inputs!$B$7*I165),"")</x:f>
      </x:c>
      <x:c r="N165" s="26" t="str">
        <x:f>IF(M165="","",IF(M165&lt;=Inputs!$B$33*0.86,"A",IF(M165&lt;=Inputs!$B$33*0.94,"B",IF(M165&lt;=Inputs!$B$33*1.06,"C",IF(M165&lt;=Inputs!$B$33*1.18,"D","E")))))</x:f>
      </x:c>
    </x:row>
    <x:row r="166">
      <x:c r="A166" s="26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 t="str">
        <x:f>IF(COUNTA(C166,E166,G166)=0,"",SUM(C166,E166,G166))</x:f>
      </x:c>
      <x:c r="L166" s="26" t="str">
        <x:f>IF(K166="","",C166*IFERROR(VLOOKUP(D166,Method!$A$8:$B$16,2,FALSE),0)+E166*IFERROR(VLOOKUP(F166,Method!$A$8:$B$16,2,FALSE),0)+G166*IFERROR(VLOOKUP(H166,Method!$A$8:$B$16,2,FALSE),0))</x:f>
      </x:c>
      <x:c r="M166" s="26" t="str">
        <x:f>IFERROR(L166*1000000/(Inputs!$B$7*I166),"")</x:f>
      </x:c>
      <x:c r="N166" s="26" t="str">
        <x:f>IF(M166="","",IF(M166&lt;=Inputs!$B$33*0.86,"A",IF(M166&lt;=Inputs!$B$33*0.94,"B",IF(M166&lt;=Inputs!$B$33*1.06,"C",IF(M166&lt;=Inputs!$B$33*1.18,"D","E")))))</x:f>
      </x:c>
    </x:row>
    <x:row r="167">
      <x:c r="A167" s="26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 t="str">
        <x:f>IF(COUNTA(C167,E167,G167)=0,"",SUM(C167,E167,G167))</x:f>
      </x:c>
      <x:c r="L167" s="26" t="str">
        <x:f>IF(K167="","",C167*IFERROR(VLOOKUP(D167,Method!$A$8:$B$16,2,FALSE),0)+E167*IFERROR(VLOOKUP(F167,Method!$A$8:$B$16,2,FALSE),0)+G167*IFERROR(VLOOKUP(H167,Method!$A$8:$B$16,2,FALSE),0))</x:f>
      </x:c>
      <x:c r="M167" s="26" t="str">
        <x:f>IFERROR(L167*1000000/(Inputs!$B$7*I167),"")</x:f>
      </x:c>
      <x:c r="N167" s="26" t="str">
        <x:f>IF(M167="","",IF(M167&lt;=Inputs!$B$33*0.86,"A",IF(M167&lt;=Inputs!$B$33*0.94,"B",IF(M167&lt;=Inputs!$B$33*1.06,"C",IF(M167&lt;=Inputs!$B$33*1.18,"D","E")))))</x:f>
      </x:c>
    </x:row>
    <x:row r="168">
      <x:c r="A168" s="26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 t="str">
        <x:f>IF(COUNTA(C168,E168,G168)=0,"",SUM(C168,E168,G168))</x:f>
      </x:c>
      <x:c r="L168" s="26" t="str">
        <x:f>IF(K168="","",C168*IFERROR(VLOOKUP(D168,Method!$A$8:$B$16,2,FALSE),0)+E168*IFERROR(VLOOKUP(F168,Method!$A$8:$B$16,2,FALSE),0)+G168*IFERROR(VLOOKUP(H168,Method!$A$8:$B$16,2,FALSE),0))</x:f>
      </x:c>
      <x:c r="M168" s="26" t="str">
        <x:f>IFERROR(L168*1000000/(Inputs!$B$7*I168),"")</x:f>
      </x:c>
      <x:c r="N168" s="26" t="str">
        <x:f>IF(M168="","",IF(M168&lt;=Inputs!$B$33*0.86,"A",IF(M168&lt;=Inputs!$B$33*0.94,"B",IF(M168&lt;=Inputs!$B$33*1.06,"C",IF(M168&lt;=Inputs!$B$33*1.18,"D","E")))))</x:f>
      </x:c>
    </x:row>
    <x:row r="169">
      <x:c r="A169" s="26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 t="str">
        <x:f>IF(COUNTA(C169,E169,G169)=0,"",SUM(C169,E169,G169))</x:f>
      </x:c>
      <x:c r="L169" s="26" t="str">
        <x:f>IF(K169="","",C169*IFERROR(VLOOKUP(D169,Method!$A$8:$B$16,2,FALSE),0)+E169*IFERROR(VLOOKUP(F169,Method!$A$8:$B$16,2,FALSE),0)+G169*IFERROR(VLOOKUP(H169,Method!$A$8:$B$16,2,FALSE),0))</x:f>
      </x:c>
      <x:c r="M169" s="26" t="str">
        <x:f>IFERROR(L169*1000000/(Inputs!$B$7*I169),"")</x:f>
      </x:c>
      <x:c r="N169" s="26" t="str">
        <x:f>IF(M169="","",IF(M169&lt;=Inputs!$B$33*0.86,"A",IF(M169&lt;=Inputs!$B$33*0.94,"B",IF(M169&lt;=Inputs!$B$33*1.06,"C",IF(M169&lt;=Inputs!$B$33*1.18,"D","E")))))</x:f>
      </x:c>
    </x:row>
    <x:row r="170">
      <x:c r="A170" s="26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 t="str">
        <x:f>IF(COUNTA(C170,E170,G170)=0,"",SUM(C170,E170,G170))</x:f>
      </x:c>
      <x:c r="L170" s="26" t="str">
        <x:f>IF(K170="","",C170*IFERROR(VLOOKUP(D170,Method!$A$8:$B$16,2,FALSE),0)+E170*IFERROR(VLOOKUP(F170,Method!$A$8:$B$16,2,FALSE),0)+G170*IFERROR(VLOOKUP(H170,Method!$A$8:$B$16,2,FALSE),0))</x:f>
      </x:c>
      <x:c r="M170" s="26" t="str">
        <x:f>IFERROR(L170*1000000/(Inputs!$B$7*I170),"")</x:f>
      </x:c>
      <x:c r="N170" s="26" t="str">
        <x:f>IF(M170="","",IF(M170&lt;=Inputs!$B$33*0.86,"A",IF(M170&lt;=Inputs!$B$33*0.94,"B",IF(M170&lt;=Inputs!$B$33*1.06,"C",IF(M170&lt;=Inputs!$B$33*1.18,"D","E")))))</x:f>
      </x:c>
    </x:row>
    <x:row r="171">
      <x:c r="A171" s="26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 t="str">
        <x:f>IF(COUNTA(C171,E171,G171)=0,"",SUM(C171,E171,G171))</x:f>
      </x:c>
      <x:c r="L171" s="26" t="str">
        <x:f>IF(K171="","",C171*IFERROR(VLOOKUP(D171,Method!$A$8:$B$16,2,FALSE),0)+E171*IFERROR(VLOOKUP(F171,Method!$A$8:$B$16,2,FALSE),0)+G171*IFERROR(VLOOKUP(H171,Method!$A$8:$B$16,2,FALSE),0))</x:f>
      </x:c>
      <x:c r="M171" s="26" t="str">
        <x:f>IFERROR(L171*1000000/(Inputs!$B$7*I171),"")</x:f>
      </x:c>
      <x:c r="N171" s="26" t="str">
        <x:f>IF(M171="","",IF(M171&lt;=Inputs!$B$33*0.86,"A",IF(M171&lt;=Inputs!$B$33*0.94,"B",IF(M171&lt;=Inputs!$B$33*1.06,"C",IF(M171&lt;=Inputs!$B$33*1.18,"D","E")))))</x:f>
      </x:c>
    </x:row>
    <x:row r="172">
      <x:c r="A172" s="26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 t="str">
        <x:f>IF(COUNTA(C172,E172,G172)=0,"",SUM(C172,E172,G172))</x:f>
      </x:c>
      <x:c r="L172" s="26" t="str">
        <x:f>IF(K172="","",C172*IFERROR(VLOOKUP(D172,Method!$A$8:$B$16,2,FALSE),0)+E172*IFERROR(VLOOKUP(F172,Method!$A$8:$B$16,2,FALSE),0)+G172*IFERROR(VLOOKUP(H172,Method!$A$8:$B$16,2,FALSE),0))</x:f>
      </x:c>
      <x:c r="M172" s="26" t="str">
        <x:f>IFERROR(L172*1000000/(Inputs!$B$7*I172),"")</x:f>
      </x:c>
      <x:c r="N172" s="26" t="str">
        <x:f>IF(M172="","",IF(M172&lt;=Inputs!$B$33*0.86,"A",IF(M172&lt;=Inputs!$B$33*0.94,"B",IF(M172&lt;=Inputs!$B$33*1.06,"C",IF(M172&lt;=Inputs!$B$33*1.18,"D","E")))))</x:f>
      </x:c>
    </x:row>
    <x:row r="173">
      <x:c r="A173" s="26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 t="str">
        <x:f>IF(COUNTA(C173,E173,G173)=0,"",SUM(C173,E173,G173))</x:f>
      </x:c>
      <x:c r="L173" s="26" t="str">
        <x:f>IF(K173="","",C173*IFERROR(VLOOKUP(D173,Method!$A$8:$B$16,2,FALSE),0)+E173*IFERROR(VLOOKUP(F173,Method!$A$8:$B$16,2,FALSE),0)+G173*IFERROR(VLOOKUP(H173,Method!$A$8:$B$16,2,FALSE),0))</x:f>
      </x:c>
      <x:c r="M173" s="26" t="str">
        <x:f>IFERROR(L173*1000000/(Inputs!$B$7*I173),"")</x:f>
      </x:c>
      <x:c r="N173" s="26" t="str">
        <x:f>IF(M173="","",IF(M173&lt;=Inputs!$B$33*0.86,"A",IF(M173&lt;=Inputs!$B$33*0.94,"B",IF(M173&lt;=Inputs!$B$33*1.06,"C",IF(M173&lt;=Inputs!$B$33*1.18,"D","E")))))</x:f>
      </x:c>
    </x:row>
    <x:row r="174">
      <x:c r="A174" s="26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 t="str">
        <x:f>IF(COUNTA(C174,E174,G174)=0,"",SUM(C174,E174,G174))</x:f>
      </x:c>
      <x:c r="L174" s="26" t="str">
        <x:f>IF(K174="","",C174*IFERROR(VLOOKUP(D174,Method!$A$8:$B$16,2,FALSE),0)+E174*IFERROR(VLOOKUP(F174,Method!$A$8:$B$16,2,FALSE),0)+G174*IFERROR(VLOOKUP(H174,Method!$A$8:$B$16,2,FALSE),0))</x:f>
      </x:c>
      <x:c r="M174" s="26" t="str">
        <x:f>IFERROR(L174*1000000/(Inputs!$B$7*I174),"")</x:f>
      </x:c>
      <x:c r="N174" s="26" t="str">
        <x:f>IF(M174="","",IF(M174&lt;=Inputs!$B$33*0.86,"A",IF(M174&lt;=Inputs!$B$33*0.94,"B",IF(M174&lt;=Inputs!$B$33*1.06,"C",IF(M174&lt;=Inputs!$B$33*1.18,"D","E")))))</x:f>
      </x:c>
    </x:row>
    <x:row r="175">
      <x:c r="A175" s="26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 t="str">
        <x:f>IF(COUNTA(C175,E175,G175)=0,"",SUM(C175,E175,G175))</x:f>
      </x:c>
      <x:c r="L175" s="26" t="str">
        <x:f>IF(K175="","",C175*IFERROR(VLOOKUP(D175,Method!$A$8:$B$16,2,FALSE),0)+E175*IFERROR(VLOOKUP(F175,Method!$A$8:$B$16,2,FALSE),0)+G175*IFERROR(VLOOKUP(H175,Method!$A$8:$B$16,2,FALSE),0))</x:f>
      </x:c>
      <x:c r="M175" s="26" t="str">
        <x:f>IFERROR(L175*1000000/(Inputs!$B$7*I175),"")</x:f>
      </x:c>
      <x:c r="N175" s="26" t="str">
        <x:f>IF(M175="","",IF(M175&lt;=Inputs!$B$33*0.86,"A",IF(M175&lt;=Inputs!$B$33*0.94,"B",IF(M175&lt;=Inputs!$B$33*1.06,"C",IF(M175&lt;=Inputs!$B$33*1.18,"D","E")))))</x:f>
      </x:c>
    </x:row>
    <x:row r="176">
      <x:c r="A176" s="26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 t="str">
        <x:f>IF(COUNTA(C176,E176,G176)=0,"",SUM(C176,E176,G176))</x:f>
      </x:c>
      <x:c r="L176" s="26" t="str">
        <x:f>IF(K176="","",C176*IFERROR(VLOOKUP(D176,Method!$A$8:$B$16,2,FALSE),0)+E176*IFERROR(VLOOKUP(F176,Method!$A$8:$B$16,2,FALSE),0)+G176*IFERROR(VLOOKUP(H176,Method!$A$8:$B$16,2,FALSE),0))</x:f>
      </x:c>
      <x:c r="M176" s="26" t="str">
        <x:f>IFERROR(L176*1000000/(Inputs!$B$7*I176),"")</x:f>
      </x:c>
      <x:c r="N176" s="26" t="str">
        <x:f>IF(M176="","",IF(M176&lt;=Inputs!$B$33*0.86,"A",IF(M176&lt;=Inputs!$B$33*0.94,"B",IF(M176&lt;=Inputs!$B$33*1.06,"C",IF(M176&lt;=Inputs!$B$33*1.18,"D","E")))))</x:f>
      </x:c>
    </x:row>
    <x:row r="177">
      <x:c r="A177" s="26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 t="str">
        <x:f>IF(COUNTA(C177,E177,G177)=0,"",SUM(C177,E177,G177))</x:f>
      </x:c>
      <x:c r="L177" s="26" t="str">
        <x:f>IF(K177="","",C177*IFERROR(VLOOKUP(D177,Method!$A$8:$B$16,2,FALSE),0)+E177*IFERROR(VLOOKUP(F177,Method!$A$8:$B$16,2,FALSE),0)+G177*IFERROR(VLOOKUP(H177,Method!$A$8:$B$16,2,FALSE),0))</x:f>
      </x:c>
      <x:c r="M177" s="26" t="str">
        <x:f>IFERROR(L177*1000000/(Inputs!$B$7*I177),"")</x:f>
      </x:c>
      <x:c r="N177" s="26" t="str">
        <x:f>IF(M177="","",IF(M177&lt;=Inputs!$B$33*0.86,"A",IF(M177&lt;=Inputs!$B$33*0.94,"B",IF(M177&lt;=Inputs!$B$33*1.06,"C",IF(M177&lt;=Inputs!$B$33*1.18,"D","E")))))</x:f>
      </x:c>
    </x:row>
    <x:row r="178">
      <x:c r="A178" s="26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 t="str">
        <x:f>IF(COUNTA(C178,E178,G178)=0,"",SUM(C178,E178,G178))</x:f>
      </x:c>
      <x:c r="L178" s="26" t="str">
        <x:f>IF(K178="","",C178*IFERROR(VLOOKUP(D178,Method!$A$8:$B$16,2,FALSE),0)+E178*IFERROR(VLOOKUP(F178,Method!$A$8:$B$16,2,FALSE),0)+G178*IFERROR(VLOOKUP(H178,Method!$A$8:$B$16,2,FALSE),0))</x:f>
      </x:c>
      <x:c r="M178" s="26" t="str">
        <x:f>IFERROR(L178*1000000/(Inputs!$B$7*I178),"")</x:f>
      </x:c>
      <x:c r="N178" s="26" t="str">
        <x:f>IF(M178="","",IF(M178&lt;=Inputs!$B$33*0.86,"A",IF(M178&lt;=Inputs!$B$33*0.94,"B",IF(M178&lt;=Inputs!$B$33*1.06,"C",IF(M178&lt;=Inputs!$B$33*1.18,"D","E")))))</x:f>
      </x:c>
    </x:row>
    <x:row r="179">
      <x:c r="A179" s="26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 t="str">
        <x:f>IF(COUNTA(C179,E179,G179)=0,"",SUM(C179,E179,G179))</x:f>
      </x:c>
      <x:c r="L179" s="26" t="str">
        <x:f>IF(K179="","",C179*IFERROR(VLOOKUP(D179,Method!$A$8:$B$16,2,FALSE),0)+E179*IFERROR(VLOOKUP(F179,Method!$A$8:$B$16,2,FALSE),0)+G179*IFERROR(VLOOKUP(H179,Method!$A$8:$B$16,2,FALSE),0))</x:f>
      </x:c>
      <x:c r="M179" s="26" t="str">
        <x:f>IFERROR(L179*1000000/(Inputs!$B$7*I179),"")</x:f>
      </x:c>
      <x:c r="N179" s="26" t="str">
        <x:f>IF(M179="","",IF(M179&lt;=Inputs!$B$33*0.86,"A",IF(M179&lt;=Inputs!$B$33*0.94,"B",IF(M179&lt;=Inputs!$B$33*1.06,"C",IF(M179&lt;=Inputs!$B$33*1.18,"D","E")))))</x:f>
      </x:c>
    </x:row>
    <x:row r="180">
      <x:c r="A180" s="26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 t="str">
        <x:f>IF(COUNTA(C180,E180,G180)=0,"",SUM(C180,E180,G180))</x:f>
      </x:c>
      <x:c r="L180" s="26" t="str">
        <x:f>IF(K180="","",C180*IFERROR(VLOOKUP(D180,Method!$A$8:$B$16,2,FALSE),0)+E180*IFERROR(VLOOKUP(F180,Method!$A$8:$B$16,2,FALSE),0)+G180*IFERROR(VLOOKUP(H180,Method!$A$8:$B$16,2,FALSE),0))</x:f>
      </x:c>
      <x:c r="M180" s="26" t="str">
        <x:f>IFERROR(L180*1000000/(Inputs!$B$7*I180),"")</x:f>
      </x:c>
      <x:c r="N180" s="26" t="str">
        <x:f>IF(M180="","",IF(M180&lt;=Inputs!$B$33*0.86,"A",IF(M180&lt;=Inputs!$B$33*0.94,"B",IF(M180&lt;=Inputs!$B$33*1.06,"C",IF(M180&lt;=Inputs!$B$33*1.18,"D","E")))))</x:f>
      </x:c>
    </x:row>
    <x:row r="181">
      <x:c r="A181" s="26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 t="str">
        <x:f>IF(COUNTA(C181,E181,G181)=0,"",SUM(C181,E181,G181))</x:f>
      </x:c>
      <x:c r="L181" s="26" t="str">
        <x:f>IF(K181="","",C181*IFERROR(VLOOKUP(D181,Method!$A$8:$B$16,2,FALSE),0)+E181*IFERROR(VLOOKUP(F181,Method!$A$8:$B$16,2,FALSE),0)+G181*IFERROR(VLOOKUP(H181,Method!$A$8:$B$16,2,FALSE),0))</x:f>
      </x:c>
      <x:c r="M181" s="26" t="str">
        <x:f>IFERROR(L181*1000000/(Inputs!$B$7*I181),"")</x:f>
      </x:c>
      <x:c r="N181" s="26" t="str">
        <x:f>IF(M181="","",IF(M181&lt;=Inputs!$B$33*0.86,"A",IF(M181&lt;=Inputs!$B$33*0.94,"B",IF(M181&lt;=Inputs!$B$33*1.06,"C",IF(M181&lt;=Inputs!$B$33*1.18,"D","E")))))</x:f>
      </x:c>
    </x:row>
    <x:row r="182">
      <x:c r="A182" s="26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 t="str">
        <x:f>IF(COUNTA(C182,E182,G182)=0,"",SUM(C182,E182,G182))</x:f>
      </x:c>
      <x:c r="L182" s="26" t="str">
        <x:f>IF(K182="","",C182*IFERROR(VLOOKUP(D182,Method!$A$8:$B$16,2,FALSE),0)+E182*IFERROR(VLOOKUP(F182,Method!$A$8:$B$16,2,FALSE),0)+G182*IFERROR(VLOOKUP(H182,Method!$A$8:$B$16,2,FALSE),0))</x:f>
      </x:c>
      <x:c r="M182" s="26" t="str">
        <x:f>IFERROR(L182*1000000/(Inputs!$B$7*I182),"")</x:f>
      </x:c>
      <x:c r="N182" s="26" t="str">
        <x:f>IF(M182="","",IF(M182&lt;=Inputs!$B$33*0.86,"A",IF(M182&lt;=Inputs!$B$33*0.94,"B",IF(M182&lt;=Inputs!$B$33*1.06,"C",IF(M182&lt;=Inputs!$B$33*1.18,"D","E")))))</x:f>
      </x:c>
    </x:row>
    <x:row r="183">
      <x:c r="A183" s="26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 t="str">
        <x:f>IF(COUNTA(C183,E183,G183)=0,"",SUM(C183,E183,G183))</x:f>
      </x:c>
      <x:c r="L183" s="26" t="str">
        <x:f>IF(K183="","",C183*IFERROR(VLOOKUP(D183,Method!$A$8:$B$16,2,FALSE),0)+E183*IFERROR(VLOOKUP(F183,Method!$A$8:$B$16,2,FALSE),0)+G183*IFERROR(VLOOKUP(H183,Method!$A$8:$B$16,2,FALSE),0))</x:f>
      </x:c>
      <x:c r="M183" s="26" t="str">
        <x:f>IFERROR(L183*1000000/(Inputs!$B$7*I183),"")</x:f>
      </x:c>
      <x:c r="N183" s="26" t="str">
        <x:f>IF(M183="","",IF(M183&lt;=Inputs!$B$33*0.86,"A",IF(M183&lt;=Inputs!$B$33*0.94,"B",IF(M183&lt;=Inputs!$B$33*1.06,"C",IF(M183&lt;=Inputs!$B$33*1.18,"D","E")))))</x:f>
      </x:c>
    </x:row>
    <x:row r="184">
      <x:c r="A184" s="26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 t="str">
        <x:f>IF(COUNTA(C184,E184,G184)=0,"",SUM(C184,E184,G184))</x:f>
      </x:c>
      <x:c r="L184" s="26" t="str">
        <x:f>IF(K184="","",C184*IFERROR(VLOOKUP(D184,Method!$A$8:$B$16,2,FALSE),0)+E184*IFERROR(VLOOKUP(F184,Method!$A$8:$B$16,2,FALSE),0)+G184*IFERROR(VLOOKUP(H184,Method!$A$8:$B$16,2,FALSE),0))</x:f>
      </x:c>
      <x:c r="M184" s="26" t="str">
        <x:f>IFERROR(L184*1000000/(Inputs!$B$7*I184),"")</x:f>
      </x:c>
      <x:c r="N184" s="26" t="str">
        <x:f>IF(M184="","",IF(M184&lt;=Inputs!$B$33*0.86,"A",IF(M184&lt;=Inputs!$B$33*0.94,"B",IF(M184&lt;=Inputs!$B$33*1.06,"C",IF(M184&lt;=Inputs!$B$33*1.18,"D","E")))))</x:f>
      </x:c>
    </x:row>
    <x:row r="185">
      <x:c r="A185" s="26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 t="str">
        <x:f>IF(COUNTA(C185,E185,G185)=0,"",SUM(C185,E185,G185))</x:f>
      </x:c>
      <x:c r="L185" s="26" t="str">
        <x:f>IF(K185="","",C185*IFERROR(VLOOKUP(D185,Method!$A$8:$B$16,2,FALSE),0)+E185*IFERROR(VLOOKUP(F185,Method!$A$8:$B$16,2,FALSE),0)+G185*IFERROR(VLOOKUP(H185,Method!$A$8:$B$16,2,FALSE),0))</x:f>
      </x:c>
      <x:c r="M185" s="26" t="str">
        <x:f>IFERROR(L185*1000000/(Inputs!$B$7*I185),"")</x:f>
      </x:c>
      <x:c r="N185" s="26" t="str">
        <x:f>IF(M185="","",IF(M185&lt;=Inputs!$B$33*0.86,"A",IF(M185&lt;=Inputs!$B$33*0.94,"B",IF(M185&lt;=Inputs!$B$33*1.06,"C",IF(M185&lt;=Inputs!$B$33*1.18,"D","E")))))</x:f>
      </x:c>
    </x:row>
    <x:row r="186">
      <x:c r="A186" s="26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 t="str">
        <x:f>IF(COUNTA(C186,E186,G186)=0,"",SUM(C186,E186,G186))</x:f>
      </x:c>
      <x:c r="L186" s="26" t="str">
        <x:f>IF(K186="","",C186*IFERROR(VLOOKUP(D186,Method!$A$8:$B$16,2,FALSE),0)+E186*IFERROR(VLOOKUP(F186,Method!$A$8:$B$16,2,FALSE),0)+G186*IFERROR(VLOOKUP(H186,Method!$A$8:$B$16,2,FALSE),0))</x:f>
      </x:c>
      <x:c r="M186" s="26" t="str">
        <x:f>IFERROR(L186*1000000/(Inputs!$B$7*I186),"")</x:f>
      </x:c>
      <x:c r="N186" s="26" t="str">
        <x:f>IF(M186="","",IF(M186&lt;=Inputs!$B$33*0.86,"A",IF(M186&lt;=Inputs!$B$33*0.94,"B",IF(M186&lt;=Inputs!$B$33*1.06,"C",IF(M186&lt;=Inputs!$B$33*1.18,"D","E")))))</x:f>
      </x:c>
    </x:row>
    <x:row r="187">
      <x:c r="A187" s="26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 t="str">
        <x:f>IF(COUNTA(C187,E187,G187)=0,"",SUM(C187,E187,G187))</x:f>
      </x:c>
      <x:c r="L187" s="26" t="str">
        <x:f>IF(K187="","",C187*IFERROR(VLOOKUP(D187,Method!$A$8:$B$16,2,FALSE),0)+E187*IFERROR(VLOOKUP(F187,Method!$A$8:$B$16,2,FALSE),0)+G187*IFERROR(VLOOKUP(H187,Method!$A$8:$B$16,2,FALSE),0))</x:f>
      </x:c>
      <x:c r="M187" s="26" t="str">
        <x:f>IFERROR(L187*1000000/(Inputs!$B$7*I187),"")</x:f>
      </x:c>
      <x:c r="N187" s="26" t="str">
        <x:f>IF(M187="","",IF(M187&lt;=Inputs!$B$33*0.86,"A",IF(M187&lt;=Inputs!$B$33*0.94,"B",IF(M187&lt;=Inputs!$B$33*1.06,"C",IF(M187&lt;=Inputs!$B$33*1.18,"D","E")))))</x:f>
      </x:c>
    </x:row>
    <x:row r="188">
      <x:c r="A188" s="26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 t="str">
        <x:f>IF(COUNTA(C188,E188,G188)=0,"",SUM(C188,E188,G188))</x:f>
      </x:c>
      <x:c r="L188" s="26" t="str">
        <x:f>IF(K188="","",C188*IFERROR(VLOOKUP(D188,Method!$A$8:$B$16,2,FALSE),0)+E188*IFERROR(VLOOKUP(F188,Method!$A$8:$B$16,2,FALSE),0)+G188*IFERROR(VLOOKUP(H188,Method!$A$8:$B$16,2,FALSE),0))</x:f>
      </x:c>
      <x:c r="M188" s="26" t="str">
        <x:f>IFERROR(L188*1000000/(Inputs!$B$7*I188),"")</x:f>
      </x:c>
      <x:c r="N188" s="26" t="str">
        <x:f>IF(M188="","",IF(M188&lt;=Inputs!$B$33*0.86,"A",IF(M188&lt;=Inputs!$B$33*0.94,"B",IF(M188&lt;=Inputs!$B$33*1.06,"C",IF(M188&lt;=Inputs!$B$33*1.18,"D","E")))))</x:f>
      </x:c>
    </x:row>
    <x:row r="189">
      <x:c r="A189" s="26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 t="str">
        <x:f>IF(COUNTA(C189,E189,G189)=0,"",SUM(C189,E189,G189))</x:f>
      </x:c>
      <x:c r="L189" s="26" t="str">
        <x:f>IF(K189="","",C189*IFERROR(VLOOKUP(D189,Method!$A$8:$B$16,2,FALSE),0)+E189*IFERROR(VLOOKUP(F189,Method!$A$8:$B$16,2,FALSE),0)+G189*IFERROR(VLOOKUP(H189,Method!$A$8:$B$16,2,FALSE),0))</x:f>
      </x:c>
      <x:c r="M189" s="26" t="str">
        <x:f>IFERROR(L189*1000000/(Inputs!$B$7*I189),"")</x:f>
      </x:c>
      <x:c r="N189" s="26" t="str">
        <x:f>IF(M189="","",IF(M189&lt;=Inputs!$B$33*0.86,"A",IF(M189&lt;=Inputs!$B$33*0.94,"B",IF(M189&lt;=Inputs!$B$33*1.06,"C",IF(M189&lt;=Inputs!$B$33*1.18,"D","E")))))</x:f>
      </x:c>
    </x:row>
    <x:row r="190">
      <x:c r="A190" s="26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 t="str">
        <x:f>IF(COUNTA(C190,E190,G190)=0,"",SUM(C190,E190,G190))</x:f>
      </x:c>
      <x:c r="L190" s="26" t="str">
        <x:f>IF(K190="","",C190*IFERROR(VLOOKUP(D190,Method!$A$8:$B$16,2,FALSE),0)+E190*IFERROR(VLOOKUP(F190,Method!$A$8:$B$16,2,FALSE),0)+G190*IFERROR(VLOOKUP(H190,Method!$A$8:$B$16,2,FALSE),0))</x:f>
      </x:c>
      <x:c r="M190" s="26" t="str">
        <x:f>IFERROR(L190*1000000/(Inputs!$B$7*I190),"")</x:f>
      </x:c>
      <x:c r="N190" s="26" t="str">
        <x:f>IF(M190="","",IF(M190&lt;=Inputs!$B$33*0.86,"A",IF(M190&lt;=Inputs!$B$33*0.94,"B",IF(M190&lt;=Inputs!$B$33*1.06,"C",IF(M190&lt;=Inputs!$B$33*1.18,"D","E")))))</x:f>
      </x:c>
    </x:row>
    <x:row r="191">
      <x:c r="A191" s="26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 t="str">
        <x:f>IF(COUNTA(C191,E191,G191)=0,"",SUM(C191,E191,G191))</x:f>
      </x:c>
      <x:c r="L191" s="26" t="str">
        <x:f>IF(K191="","",C191*IFERROR(VLOOKUP(D191,Method!$A$8:$B$16,2,FALSE),0)+E191*IFERROR(VLOOKUP(F191,Method!$A$8:$B$16,2,FALSE),0)+G191*IFERROR(VLOOKUP(H191,Method!$A$8:$B$16,2,FALSE),0))</x:f>
      </x:c>
      <x:c r="M191" s="26" t="str">
        <x:f>IFERROR(L191*1000000/(Inputs!$B$7*I191),"")</x:f>
      </x:c>
      <x:c r="N191" s="26" t="str">
        <x:f>IF(M191="","",IF(M191&lt;=Inputs!$B$33*0.86,"A",IF(M191&lt;=Inputs!$B$33*0.94,"B",IF(M191&lt;=Inputs!$B$33*1.06,"C",IF(M191&lt;=Inputs!$B$33*1.18,"D","E")))))</x:f>
      </x:c>
    </x:row>
    <x:row r="192">
      <x:c r="A192" s="26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 t="str">
        <x:f>IF(COUNTA(C192,E192,G192)=0,"",SUM(C192,E192,G192))</x:f>
      </x:c>
      <x:c r="L192" s="26" t="str">
        <x:f>IF(K192="","",C192*IFERROR(VLOOKUP(D192,Method!$A$8:$B$16,2,FALSE),0)+E192*IFERROR(VLOOKUP(F192,Method!$A$8:$B$16,2,FALSE),0)+G192*IFERROR(VLOOKUP(H192,Method!$A$8:$B$16,2,FALSE),0))</x:f>
      </x:c>
      <x:c r="M192" s="26" t="str">
        <x:f>IFERROR(L192*1000000/(Inputs!$B$7*I192),"")</x:f>
      </x:c>
      <x:c r="N192" s="26" t="str">
        <x:f>IF(M192="","",IF(M192&lt;=Inputs!$B$33*0.86,"A",IF(M192&lt;=Inputs!$B$33*0.94,"B",IF(M192&lt;=Inputs!$B$33*1.06,"C",IF(M192&lt;=Inputs!$B$33*1.18,"D","E")))))</x:f>
      </x:c>
    </x:row>
    <x:row r="193">
      <x:c r="A193" s="26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 t="str">
        <x:f>IF(COUNTA(C193,E193,G193)=0,"",SUM(C193,E193,G193))</x:f>
      </x:c>
      <x:c r="L193" s="26" t="str">
        <x:f>IF(K193="","",C193*IFERROR(VLOOKUP(D193,Method!$A$8:$B$16,2,FALSE),0)+E193*IFERROR(VLOOKUP(F193,Method!$A$8:$B$16,2,FALSE),0)+G193*IFERROR(VLOOKUP(H193,Method!$A$8:$B$16,2,FALSE),0))</x:f>
      </x:c>
      <x:c r="M193" s="26" t="str">
        <x:f>IFERROR(L193*1000000/(Inputs!$B$7*I193),"")</x:f>
      </x:c>
      <x:c r="N193" s="26" t="str">
        <x:f>IF(M193="","",IF(M193&lt;=Inputs!$B$33*0.86,"A",IF(M193&lt;=Inputs!$B$33*0.94,"B",IF(M193&lt;=Inputs!$B$33*1.06,"C",IF(M193&lt;=Inputs!$B$33*1.18,"D","E")))))</x:f>
      </x:c>
    </x:row>
    <x:row r="194">
      <x:c r="A194" s="26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 t="str">
        <x:f>IF(COUNTA(C194,E194,G194)=0,"",SUM(C194,E194,G194))</x:f>
      </x:c>
      <x:c r="L194" s="26" t="str">
        <x:f>IF(K194="","",C194*IFERROR(VLOOKUP(D194,Method!$A$8:$B$16,2,FALSE),0)+E194*IFERROR(VLOOKUP(F194,Method!$A$8:$B$16,2,FALSE),0)+G194*IFERROR(VLOOKUP(H194,Method!$A$8:$B$16,2,FALSE),0))</x:f>
      </x:c>
      <x:c r="M194" s="26" t="str">
        <x:f>IFERROR(L194*1000000/(Inputs!$B$7*I194),"")</x:f>
      </x:c>
      <x:c r="N194" s="26" t="str">
        <x:f>IF(M194="","",IF(M194&lt;=Inputs!$B$33*0.86,"A",IF(M194&lt;=Inputs!$B$33*0.94,"B",IF(M194&lt;=Inputs!$B$33*1.06,"C",IF(M194&lt;=Inputs!$B$33*1.18,"D","E")))))</x:f>
      </x:c>
    </x:row>
    <x:row r="195">
      <x:c r="A195" s="26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 t="str">
        <x:f>IF(COUNTA(C195,E195,G195)=0,"",SUM(C195,E195,G195))</x:f>
      </x:c>
      <x:c r="L195" s="26" t="str">
        <x:f>IF(K195="","",C195*IFERROR(VLOOKUP(D195,Method!$A$8:$B$16,2,FALSE),0)+E195*IFERROR(VLOOKUP(F195,Method!$A$8:$B$16,2,FALSE),0)+G195*IFERROR(VLOOKUP(H195,Method!$A$8:$B$16,2,FALSE),0))</x:f>
      </x:c>
      <x:c r="M195" s="26" t="str">
        <x:f>IFERROR(L195*1000000/(Inputs!$B$7*I195),"")</x:f>
      </x:c>
      <x:c r="N195" s="26" t="str">
        <x:f>IF(M195="","",IF(M195&lt;=Inputs!$B$33*0.86,"A",IF(M195&lt;=Inputs!$B$33*0.94,"B",IF(M195&lt;=Inputs!$B$33*1.06,"C",IF(M195&lt;=Inputs!$B$33*1.18,"D","E")))))</x:f>
      </x:c>
    </x:row>
    <x:row r="196">
      <x:c r="A196" s="26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 t="str">
        <x:f>IF(COUNTA(C196,E196,G196)=0,"",SUM(C196,E196,G196))</x:f>
      </x:c>
      <x:c r="L196" s="26" t="str">
        <x:f>IF(K196="","",C196*IFERROR(VLOOKUP(D196,Method!$A$8:$B$16,2,FALSE),0)+E196*IFERROR(VLOOKUP(F196,Method!$A$8:$B$16,2,FALSE),0)+G196*IFERROR(VLOOKUP(H196,Method!$A$8:$B$16,2,FALSE),0))</x:f>
      </x:c>
      <x:c r="M196" s="26" t="str">
        <x:f>IFERROR(L196*1000000/(Inputs!$B$7*I196),"")</x:f>
      </x:c>
      <x:c r="N196" s="26" t="str">
        <x:f>IF(M196="","",IF(M196&lt;=Inputs!$B$33*0.86,"A",IF(M196&lt;=Inputs!$B$33*0.94,"B",IF(M196&lt;=Inputs!$B$33*1.06,"C",IF(M196&lt;=Inputs!$B$33*1.18,"D","E")))))</x:f>
      </x:c>
    </x:row>
    <x:row r="197">
      <x:c r="A197" s="26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 t="str">
        <x:f>IF(COUNTA(C197,E197,G197)=0,"",SUM(C197,E197,G197))</x:f>
      </x:c>
      <x:c r="L197" s="26" t="str">
        <x:f>IF(K197="","",C197*IFERROR(VLOOKUP(D197,Method!$A$8:$B$16,2,FALSE),0)+E197*IFERROR(VLOOKUP(F197,Method!$A$8:$B$16,2,FALSE),0)+G197*IFERROR(VLOOKUP(H197,Method!$A$8:$B$16,2,FALSE),0))</x:f>
      </x:c>
      <x:c r="M197" s="26" t="str">
        <x:f>IFERROR(L197*1000000/(Inputs!$B$7*I197),"")</x:f>
      </x:c>
      <x:c r="N197" s="26" t="str">
        <x:f>IF(M197="","",IF(M197&lt;=Inputs!$B$33*0.86,"A",IF(M197&lt;=Inputs!$B$33*0.94,"B",IF(M197&lt;=Inputs!$B$33*1.06,"C",IF(M197&lt;=Inputs!$B$33*1.18,"D","E")))))</x:f>
      </x:c>
    </x:row>
    <x:row r="198">
      <x:c r="A198" s="26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 t="str">
        <x:f>IF(COUNTA(C198,E198,G198)=0,"",SUM(C198,E198,G198))</x:f>
      </x:c>
      <x:c r="L198" s="26" t="str">
        <x:f>IF(K198="","",C198*IFERROR(VLOOKUP(D198,Method!$A$8:$B$16,2,FALSE),0)+E198*IFERROR(VLOOKUP(F198,Method!$A$8:$B$16,2,FALSE),0)+G198*IFERROR(VLOOKUP(H198,Method!$A$8:$B$16,2,FALSE),0))</x:f>
      </x:c>
      <x:c r="M198" s="26" t="str">
        <x:f>IFERROR(L198*1000000/(Inputs!$B$7*I198),"")</x:f>
      </x:c>
      <x:c r="N198" s="26" t="str">
        <x:f>IF(M198="","",IF(M198&lt;=Inputs!$B$33*0.86,"A",IF(M198&lt;=Inputs!$B$33*0.94,"B",IF(M198&lt;=Inputs!$B$33*1.06,"C",IF(M198&lt;=Inputs!$B$33*1.18,"D","E")))))</x:f>
      </x:c>
    </x:row>
    <x:row r="199">
      <x:c r="A199" s="26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 t="str">
        <x:f>IF(COUNTA(C199,E199,G199)=0,"",SUM(C199,E199,G199))</x:f>
      </x:c>
      <x:c r="L199" s="26" t="str">
        <x:f>IF(K199="","",C199*IFERROR(VLOOKUP(D199,Method!$A$8:$B$16,2,FALSE),0)+E199*IFERROR(VLOOKUP(F199,Method!$A$8:$B$16,2,FALSE),0)+G199*IFERROR(VLOOKUP(H199,Method!$A$8:$B$16,2,FALSE),0))</x:f>
      </x:c>
      <x:c r="M199" s="26" t="str">
        <x:f>IFERROR(L199*1000000/(Inputs!$B$7*I199),"")</x:f>
      </x:c>
      <x:c r="N199" s="26" t="str">
        <x:f>IF(M199="","",IF(M199&lt;=Inputs!$B$33*0.86,"A",IF(M199&lt;=Inputs!$B$33*0.94,"B",IF(M199&lt;=Inputs!$B$33*1.06,"C",IF(M199&lt;=Inputs!$B$33*1.18,"D","E")))))</x:f>
      </x:c>
    </x:row>
    <x:row r="200">
      <x:c r="A200" s="26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 t="str">
        <x:f>IF(COUNTA(C200,E200,G200)=0,"",SUM(C200,E200,G200))</x:f>
      </x:c>
      <x:c r="L200" s="26" t="str">
        <x:f>IF(K200="","",C200*IFERROR(VLOOKUP(D200,Method!$A$8:$B$16,2,FALSE),0)+E200*IFERROR(VLOOKUP(F200,Method!$A$8:$B$16,2,FALSE),0)+G200*IFERROR(VLOOKUP(H200,Method!$A$8:$B$16,2,FALSE),0))</x:f>
      </x:c>
      <x:c r="M200" s="26" t="str">
        <x:f>IFERROR(L200*1000000/(Inputs!$B$7*I200),"")</x:f>
      </x:c>
      <x:c r="N200" s="26" t="str">
        <x:f>IF(M200="","",IF(M200&lt;=Inputs!$B$33*0.86,"A",IF(M200&lt;=Inputs!$B$33*0.94,"B",IF(M200&lt;=Inputs!$B$33*1.06,"C",IF(M200&lt;=Inputs!$B$33*1.18,"D","E")))))</x:f>
      </x:c>
    </x:row>
    <x:row r="201">
      <x:c r="A201" s="26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 t="str">
        <x:f>IF(COUNTA(C201,E201,G201)=0,"",SUM(C201,E201,G201))</x:f>
      </x:c>
      <x:c r="L201" s="26" t="str">
        <x:f>IF(K201="","",C201*IFERROR(VLOOKUP(D201,Method!$A$8:$B$16,2,FALSE),0)+E201*IFERROR(VLOOKUP(F201,Method!$A$8:$B$16,2,FALSE),0)+G201*IFERROR(VLOOKUP(H201,Method!$A$8:$B$16,2,FALSE),0))</x:f>
      </x:c>
      <x:c r="M201" s="26" t="str">
        <x:f>IFERROR(L201*1000000/(Inputs!$B$7*I201),"")</x:f>
      </x:c>
      <x:c r="N201" s="26" t="str">
        <x:f>IF(M201="","",IF(M201&lt;=Inputs!$B$33*0.86,"A",IF(M201&lt;=Inputs!$B$33*0.94,"B",IF(M201&lt;=Inputs!$B$33*1.06,"C",IF(M201&lt;=Inputs!$B$33*1.18,"D","E")))))</x:f>
      </x:c>
    </x:row>
    <x:row r="202">
      <x:c r="A202" s="26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 t="str">
        <x:f>IF(COUNTA(C202,E202,G202)=0,"",SUM(C202,E202,G202))</x:f>
      </x:c>
      <x:c r="L202" s="26" t="str">
        <x:f>IF(K202="","",C202*IFERROR(VLOOKUP(D202,Method!$A$8:$B$16,2,FALSE),0)+E202*IFERROR(VLOOKUP(F202,Method!$A$8:$B$16,2,FALSE),0)+G202*IFERROR(VLOOKUP(H202,Method!$A$8:$B$16,2,FALSE),0))</x:f>
      </x:c>
      <x:c r="M202" s="26" t="str">
        <x:f>IFERROR(L202*1000000/(Inputs!$B$7*I202),"")</x:f>
      </x:c>
      <x:c r="N202" s="26" t="str">
        <x:f>IF(M202="","",IF(M202&lt;=Inputs!$B$33*0.86,"A",IF(M202&lt;=Inputs!$B$33*0.94,"B",IF(M202&lt;=Inputs!$B$33*1.06,"C",IF(M202&lt;=Inputs!$B$33*1.18,"D","E")))))</x:f>
      </x:c>
    </x:row>
    <x:row r="203">
      <x:c r="A203" s="26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 t="str">
        <x:f>IF(COUNTA(C203,E203,G203)=0,"",SUM(C203,E203,G203))</x:f>
      </x:c>
      <x:c r="L203" s="26" t="str">
        <x:f>IF(K203="","",C203*IFERROR(VLOOKUP(D203,Method!$A$8:$B$16,2,FALSE),0)+E203*IFERROR(VLOOKUP(F203,Method!$A$8:$B$16,2,FALSE),0)+G203*IFERROR(VLOOKUP(H203,Method!$A$8:$B$16,2,FALSE),0))</x:f>
      </x:c>
      <x:c r="M203" s="26" t="str">
        <x:f>IFERROR(L203*1000000/(Inputs!$B$7*I203),"")</x:f>
      </x:c>
      <x:c r="N203" s="26" t="str">
        <x:f>IF(M203="","",IF(M203&lt;=Inputs!$B$33*0.86,"A",IF(M203&lt;=Inputs!$B$33*0.94,"B",IF(M203&lt;=Inputs!$B$33*1.06,"C",IF(M203&lt;=Inputs!$B$33*1.18,"D","E")))))</x:f>
      </x:c>
    </x:row>
    <x:row r="204">
      <x:c r="A204" s="26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 t="str">
        <x:f>IF(COUNTA(C204,E204,G204)=0,"",SUM(C204,E204,G204))</x:f>
      </x:c>
      <x:c r="L204" s="26" t="str">
        <x:f>IF(K204="","",C204*IFERROR(VLOOKUP(D204,Method!$A$8:$B$16,2,FALSE),0)+E204*IFERROR(VLOOKUP(F204,Method!$A$8:$B$16,2,FALSE),0)+G204*IFERROR(VLOOKUP(H204,Method!$A$8:$B$16,2,FALSE),0))</x:f>
      </x:c>
      <x:c r="M204" s="26" t="str">
        <x:f>IFERROR(L204*1000000/(Inputs!$B$7*I204),"")</x:f>
      </x:c>
      <x:c r="N204" s="26" t="str">
        <x:f>IF(M204="","",IF(M204&lt;=Inputs!$B$33*0.86,"A",IF(M204&lt;=Inputs!$B$33*0.94,"B",IF(M204&lt;=Inputs!$B$33*1.06,"C",IF(M204&lt;=Inputs!$B$33*1.18,"D","E")))))</x:f>
      </x:c>
    </x:row>
    <x:row r="205">
      <x:c r="A205" s="26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 t="str">
        <x:f>IF(COUNTA(C205,E205,G205)=0,"",SUM(C205,E205,G205))</x:f>
      </x:c>
      <x:c r="L205" s="26" t="str">
        <x:f>IF(K205="","",C205*IFERROR(VLOOKUP(D205,Method!$A$8:$B$16,2,FALSE),0)+E205*IFERROR(VLOOKUP(F205,Method!$A$8:$B$16,2,FALSE),0)+G205*IFERROR(VLOOKUP(H205,Method!$A$8:$B$16,2,FALSE),0))</x:f>
      </x:c>
      <x:c r="M205" s="26" t="str">
        <x:f>IFERROR(L205*1000000/(Inputs!$B$7*I205),"")</x:f>
      </x:c>
      <x:c r="N205" s="26" t="str">
        <x:f>IF(M205="","",IF(M205&lt;=Inputs!$B$33*0.86,"A",IF(M205&lt;=Inputs!$B$33*0.94,"B",IF(M205&lt;=Inputs!$B$33*1.06,"C",IF(M205&lt;=Inputs!$B$33*1.18,"D","E")))))</x:f>
      </x:c>
    </x:row>
    <x:row r="206">
      <x:c r="A206" s="26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 t="str">
        <x:f>IF(COUNTA(C206,E206,G206)=0,"",SUM(C206,E206,G206))</x:f>
      </x:c>
      <x:c r="L206" s="26" t="str">
        <x:f>IF(K206="","",C206*IFERROR(VLOOKUP(D206,Method!$A$8:$B$16,2,FALSE),0)+E206*IFERROR(VLOOKUP(F206,Method!$A$8:$B$16,2,FALSE),0)+G206*IFERROR(VLOOKUP(H206,Method!$A$8:$B$16,2,FALSE),0))</x:f>
      </x:c>
      <x:c r="M206" s="26" t="str">
        <x:f>IFERROR(L206*1000000/(Inputs!$B$7*I206),"")</x:f>
      </x:c>
      <x:c r="N206" s="26" t="str">
        <x:f>IF(M206="","",IF(M206&lt;=Inputs!$B$33*0.86,"A",IF(M206&lt;=Inputs!$B$33*0.94,"B",IF(M206&lt;=Inputs!$B$33*1.06,"C",IF(M206&lt;=Inputs!$B$33*1.18,"D","E")))))</x:f>
      </x:c>
    </x:row>
    <x:row r="207">
      <x:c r="A207" s="26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 t="str">
        <x:f>IF(COUNTA(C207,E207,G207)=0,"",SUM(C207,E207,G207))</x:f>
      </x:c>
      <x:c r="L207" s="26" t="str">
        <x:f>IF(K207="","",C207*IFERROR(VLOOKUP(D207,Method!$A$8:$B$16,2,FALSE),0)+E207*IFERROR(VLOOKUP(F207,Method!$A$8:$B$16,2,FALSE),0)+G207*IFERROR(VLOOKUP(H207,Method!$A$8:$B$16,2,FALSE),0))</x:f>
      </x:c>
      <x:c r="M207" s="26" t="str">
        <x:f>IFERROR(L207*1000000/(Inputs!$B$7*I207),"")</x:f>
      </x:c>
      <x:c r="N207" s="26" t="str">
        <x:f>IF(M207="","",IF(M207&lt;=Inputs!$B$33*0.86,"A",IF(M207&lt;=Inputs!$B$33*0.94,"B",IF(M207&lt;=Inputs!$B$33*1.06,"C",IF(M207&lt;=Inputs!$B$33*1.18,"D","E")))))</x:f>
      </x:c>
    </x:row>
    <x:row r="208">
      <x:c r="A208" s="26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 t="str">
        <x:f>IF(COUNTA(C208,E208,G208)=0,"",SUM(C208,E208,G208))</x:f>
      </x:c>
      <x:c r="L208" s="26" t="str">
        <x:f>IF(K208="","",C208*IFERROR(VLOOKUP(D208,Method!$A$8:$B$16,2,FALSE),0)+E208*IFERROR(VLOOKUP(F208,Method!$A$8:$B$16,2,FALSE),0)+G208*IFERROR(VLOOKUP(H208,Method!$A$8:$B$16,2,FALSE),0))</x:f>
      </x:c>
      <x:c r="M208" s="26" t="str">
        <x:f>IFERROR(L208*1000000/(Inputs!$B$7*I208),"")</x:f>
      </x:c>
      <x:c r="N208" s="26" t="str">
        <x:f>IF(M208="","",IF(M208&lt;=Inputs!$B$33*0.86,"A",IF(M208&lt;=Inputs!$B$33*0.94,"B",IF(M208&lt;=Inputs!$B$33*1.06,"C",IF(M208&lt;=Inputs!$B$33*1.18,"D","E")))))</x:f>
      </x:c>
    </x:row>
    <x:row r="209">
      <x:c r="A209" s="26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 t="str">
        <x:f>IF(COUNTA(C209,E209,G209)=0,"",SUM(C209,E209,G209))</x:f>
      </x:c>
      <x:c r="L209" s="26" t="str">
        <x:f>IF(K209="","",C209*IFERROR(VLOOKUP(D209,Method!$A$8:$B$16,2,FALSE),0)+E209*IFERROR(VLOOKUP(F209,Method!$A$8:$B$16,2,FALSE),0)+G209*IFERROR(VLOOKUP(H209,Method!$A$8:$B$16,2,FALSE),0))</x:f>
      </x:c>
      <x:c r="M209" s="26" t="str">
        <x:f>IFERROR(L209*1000000/(Inputs!$B$7*I209),"")</x:f>
      </x:c>
      <x:c r="N209" s="26" t="str">
        <x:f>IF(M209="","",IF(M209&lt;=Inputs!$B$33*0.86,"A",IF(M209&lt;=Inputs!$B$33*0.94,"B",IF(M209&lt;=Inputs!$B$33*1.06,"C",IF(M209&lt;=Inputs!$B$33*1.18,"D","E")))))</x:f>
      </x:c>
    </x:row>
    <x:row r="210">
      <x:c r="A210" s="26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 t="str">
        <x:f>IF(COUNTA(C210,E210,G210)=0,"",SUM(C210,E210,G210))</x:f>
      </x:c>
      <x:c r="L210" s="26" t="str">
        <x:f>IF(K210="","",C210*IFERROR(VLOOKUP(D210,Method!$A$8:$B$16,2,FALSE),0)+E210*IFERROR(VLOOKUP(F210,Method!$A$8:$B$16,2,FALSE),0)+G210*IFERROR(VLOOKUP(H210,Method!$A$8:$B$16,2,FALSE),0))</x:f>
      </x:c>
      <x:c r="M210" s="26" t="str">
        <x:f>IFERROR(L210*1000000/(Inputs!$B$7*I210),"")</x:f>
      </x:c>
      <x:c r="N210" s="26" t="str">
        <x:f>IF(M210="","",IF(M210&lt;=Inputs!$B$33*0.86,"A",IF(M210&lt;=Inputs!$B$33*0.94,"B",IF(M210&lt;=Inputs!$B$33*1.06,"C",IF(M210&lt;=Inputs!$B$33*1.18,"D","E")))))</x:f>
      </x:c>
    </x:row>
    <x:row r="211">
      <x:c r="A211" s="26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 t="str">
        <x:f>IF(COUNTA(C211,E211,G211)=0,"",SUM(C211,E211,G211))</x:f>
      </x:c>
      <x:c r="L211" s="26" t="str">
        <x:f>IF(K211="","",C211*IFERROR(VLOOKUP(D211,Method!$A$8:$B$16,2,FALSE),0)+E211*IFERROR(VLOOKUP(F211,Method!$A$8:$B$16,2,FALSE),0)+G211*IFERROR(VLOOKUP(H211,Method!$A$8:$B$16,2,FALSE),0))</x:f>
      </x:c>
      <x:c r="M211" s="26" t="str">
        <x:f>IFERROR(L211*1000000/(Inputs!$B$7*I211),"")</x:f>
      </x:c>
      <x:c r="N211" s="26" t="str">
        <x:f>IF(M211="","",IF(M211&lt;=Inputs!$B$33*0.86,"A",IF(M211&lt;=Inputs!$B$33*0.94,"B",IF(M211&lt;=Inputs!$B$33*1.06,"C",IF(M211&lt;=Inputs!$B$33*1.18,"D","E")))))</x:f>
      </x:c>
    </x:row>
    <x:row r="212">
      <x:c r="A212" s="26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 t="str">
        <x:f>IF(COUNTA(C212,E212,G212)=0,"",SUM(C212,E212,G212))</x:f>
      </x:c>
      <x:c r="L212" s="26" t="str">
        <x:f>IF(K212="","",C212*IFERROR(VLOOKUP(D212,Method!$A$8:$B$16,2,FALSE),0)+E212*IFERROR(VLOOKUP(F212,Method!$A$8:$B$16,2,FALSE),0)+G212*IFERROR(VLOOKUP(H212,Method!$A$8:$B$16,2,FALSE),0))</x:f>
      </x:c>
      <x:c r="M212" s="26" t="str">
        <x:f>IFERROR(L212*1000000/(Inputs!$B$7*I212),"")</x:f>
      </x:c>
      <x:c r="N212" s="26" t="str">
        <x:f>IF(M212="","",IF(M212&lt;=Inputs!$B$33*0.86,"A",IF(M212&lt;=Inputs!$B$33*0.94,"B",IF(M212&lt;=Inputs!$B$33*1.06,"C",IF(M212&lt;=Inputs!$B$33*1.18,"D","E")))))</x:f>
      </x:c>
    </x:row>
    <x:row r="213">
      <x:c r="A213" s="26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 t="str">
        <x:f>IF(COUNTA(C213,E213,G213)=0,"",SUM(C213,E213,G213))</x:f>
      </x:c>
      <x:c r="L213" s="26" t="str">
        <x:f>IF(K213="","",C213*IFERROR(VLOOKUP(D213,Method!$A$8:$B$16,2,FALSE),0)+E213*IFERROR(VLOOKUP(F213,Method!$A$8:$B$16,2,FALSE),0)+G213*IFERROR(VLOOKUP(H213,Method!$A$8:$B$16,2,FALSE),0))</x:f>
      </x:c>
      <x:c r="M213" s="26" t="str">
        <x:f>IFERROR(L213*1000000/(Inputs!$B$7*I213),"")</x:f>
      </x:c>
      <x:c r="N213" s="26" t="str">
        <x:f>IF(M213="","",IF(M213&lt;=Inputs!$B$33*0.86,"A",IF(M213&lt;=Inputs!$B$33*0.94,"B",IF(M213&lt;=Inputs!$B$33*1.06,"C",IF(M213&lt;=Inputs!$B$33*1.18,"D","E")))))</x:f>
      </x:c>
    </x:row>
    <x:row r="214">
      <x:c r="A214" s="26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 t="str">
        <x:f>IF(COUNTA(C214,E214,G214)=0,"",SUM(C214,E214,G214))</x:f>
      </x:c>
      <x:c r="L214" s="26" t="str">
        <x:f>IF(K214="","",C214*IFERROR(VLOOKUP(D214,Method!$A$8:$B$16,2,FALSE),0)+E214*IFERROR(VLOOKUP(F214,Method!$A$8:$B$16,2,FALSE),0)+G214*IFERROR(VLOOKUP(H214,Method!$A$8:$B$16,2,FALSE),0))</x:f>
      </x:c>
      <x:c r="M214" s="26" t="str">
        <x:f>IFERROR(L214*1000000/(Inputs!$B$7*I214),"")</x:f>
      </x:c>
      <x:c r="N214" s="26" t="str">
        <x:f>IF(M214="","",IF(M214&lt;=Inputs!$B$33*0.86,"A",IF(M214&lt;=Inputs!$B$33*0.94,"B",IF(M214&lt;=Inputs!$B$33*1.06,"C",IF(M214&lt;=Inputs!$B$33*1.18,"D","E")))))</x:f>
      </x:c>
    </x:row>
    <x:row r="215">
      <x:c r="A215" s="26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 t="str">
        <x:f>IF(COUNTA(C215,E215,G215)=0,"",SUM(C215,E215,G215))</x:f>
      </x:c>
      <x:c r="L215" s="26" t="str">
        <x:f>IF(K215="","",C215*IFERROR(VLOOKUP(D215,Method!$A$8:$B$16,2,FALSE),0)+E215*IFERROR(VLOOKUP(F215,Method!$A$8:$B$16,2,FALSE),0)+G215*IFERROR(VLOOKUP(H215,Method!$A$8:$B$16,2,FALSE),0))</x:f>
      </x:c>
      <x:c r="M215" s="26" t="str">
        <x:f>IFERROR(L215*1000000/(Inputs!$B$7*I215),"")</x:f>
      </x:c>
      <x:c r="N215" s="26" t="str">
        <x:f>IF(M215="","",IF(M215&lt;=Inputs!$B$33*0.86,"A",IF(M215&lt;=Inputs!$B$33*0.94,"B",IF(M215&lt;=Inputs!$B$33*1.06,"C",IF(M215&lt;=Inputs!$B$33*1.18,"D","E")))))</x:f>
      </x:c>
    </x:row>
    <x:row r="216">
      <x:c r="A216" s="26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 t="str">
        <x:f>IF(COUNTA(C216,E216,G216)=0,"",SUM(C216,E216,G216))</x:f>
      </x:c>
      <x:c r="L216" s="26" t="str">
        <x:f>IF(K216="","",C216*IFERROR(VLOOKUP(D216,Method!$A$8:$B$16,2,FALSE),0)+E216*IFERROR(VLOOKUP(F216,Method!$A$8:$B$16,2,FALSE),0)+G216*IFERROR(VLOOKUP(H216,Method!$A$8:$B$16,2,FALSE),0))</x:f>
      </x:c>
      <x:c r="M216" s="26" t="str">
        <x:f>IFERROR(L216*1000000/(Inputs!$B$7*I216),"")</x:f>
      </x:c>
      <x:c r="N216" s="26" t="str">
        <x:f>IF(M216="","",IF(M216&lt;=Inputs!$B$33*0.86,"A",IF(M216&lt;=Inputs!$B$33*0.94,"B",IF(M216&lt;=Inputs!$B$33*1.06,"C",IF(M216&lt;=Inputs!$B$33*1.18,"D","E")))))</x:f>
      </x:c>
    </x:row>
    <x:row r="217">
      <x:c r="A217" s="26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 t="str">
        <x:f>IF(COUNTA(C217,E217,G217)=0,"",SUM(C217,E217,G217))</x:f>
      </x:c>
      <x:c r="L217" s="26" t="str">
        <x:f>IF(K217="","",C217*IFERROR(VLOOKUP(D217,Method!$A$8:$B$16,2,FALSE),0)+E217*IFERROR(VLOOKUP(F217,Method!$A$8:$B$16,2,FALSE),0)+G217*IFERROR(VLOOKUP(H217,Method!$A$8:$B$16,2,FALSE),0))</x:f>
      </x:c>
      <x:c r="M217" s="26" t="str">
        <x:f>IFERROR(L217*1000000/(Inputs!$B$7*I217),"")</x:f>
      </x:c>
      <x:c r="N217" s="26" t="str">
        <x:f>IF(M217="","",IF(M217&lt;=Inputs!$B$33*0.86,"A",IF(M217&lt;=Inputs!$B$33*0.94,"B",IF(M217&lt;=Inputs!$B$33*1.06,"C",IF(M217&lt;=Inputs!$B$33*1.18,"D","E")))))</x:f>
      </x:c>
    </x:row>
    <x:row r="218">
      <x:c r="A218" s="26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 t="str">
        <x:f>IF(COUNTA(C218,E218,G218)=0,"",SUM(C218,E218,G218))</x:f>
      </x:c>
      <x:c r="L218" s="26" t="str">
        <x:f>IF(K218="","",C218*IFERROR(VLOOKUP(D218,Method!$A$8:$B$16,2,FALSE),0)+E218*IFERROR(VLOOKUP(F218,Method!$A$8:$B$16,2,FALSE),0)+G218*IFERROR(VLOOKUP(H218,Method!$A$8:$B$16,2,FALSE),0))</x:f>
      </x:c>
      <x:c r="M218" s="26" t="str">
        <x:f>IFERROR(L218*1000000/(Inputs!$B$7*I218),"")</x:f>
      </x:c>
      <x:c r="N218" s="26" t="str">
        <x:f>IF(M218="","",IF(M218&lt;=Inputs!$B$33*0.86,"A",IF(M218&lt;=Inputs!$B$33*0.94,"B",IF(M218&lt;=Inputs!$B$33*1.06,"C",IF(M218&lt;=Inputs!$B$33*1.18,"D","E")))))</x:f>
      </x:c>
    </x:row>
    <x:row r="219">
      <x:c r="A219" s="26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 t="str">
        <x:f>IF(COUNTA(C219,E219,G219)=0,"",SUM(C219,E219,G219))</x:f>
      </x:c>
      <x:c r="L219" s="26" t="str">
        <x:f>IF(K219="","",C219*IFERROR(VLOOKUP(D219,Method!$A$8:$B$16,2,FALSE),0)+E219*IFERROR(VLOOKUP(F219,Method!$A$8:$B$16,2,FALSE),0)+G219*IFERROR(VLOOKUP(H219,Method!$A$8:$B$16,2,FALSE),0))</x:f>
      </x:c>
      <x:c r="M219" s="26" t="str">
        <x:f>IFERROR(L219*1000000/(Inputs!$B$7*I219),"")</x:f>
      </x:c>
      <x:c r="N219" s="26" t="str">
        <x:f>IF(M219="","",IF(M219&lt;=Inputs!$B$33*0.86,"A",IF(M219&lt;=Inputs!$B$33*0.94,"B",IF(M219&lt;=Inputs!$B$33*1.06,"C",IF(M219&lt;=Inputs!$B$33*1.18,"D","E")))))</x:f>
      </x:c>
    </x:row>
    <x:row r="220">
      <x:c r="A220" s="26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 t="str">
        <x:f>IF(COUNTA(C220,E220,G220)=0,"",SUM(C220,E220,G220))</x:f>
      </x:c>
      <x:c r="L220" s="26" t="str">
        <x:f>IF(K220="","",C220*IFERROR(VLOOKUP(D220,Method!$A$8:$B$16,2,FALSE),0)+E220*IFERROR(VLOOKUP(F220,Method!$A$8:$B$16,2,FALSE),0)+G220*IFERROR(VLOOKUP(H220,Method!$A$8:$B$16,2,FALSE),0))</x:f>
      </x:c>
      <x:c r="M220" s="26" t="str">
        <x:f>IFERROR(L220*1000000/(Inputs!$B$7*I220),"")</x:f>
      </x:c>
      <x:c r="N220" s="26" t="str">
        <x:f>IF(M220="","",IF(M220&lt;=Inputs!$B$33*0.86,"A",IF(M220&lt;=Inputs!$B$33*0.94,"B",IF(M220&lt;=Inputs!$B$33*1.06,"C",IF(M220&lt;=Inputs!$B$33*1.18,"D","E")))))</x:f>
      </x:c>
    </x:row>
    <x:row r="221">
      <x:c r="A221" s="26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 t="str">
        <x:f>IF(COUNTA(C221,E221,G221)=0,"",SUM(C221,E221,G221))</x:f>
      </x:c>
      <x:c r="L221" s="26" t="str">
        <x:f>IF(K221="","",C221*IFERROR(VLOOKUP(D221,Method!$A$8:$B$16,2,FALSE),0)+E221*IFERROR(VLOOKUP(F221,Method!$A$8:$B$16,2,FALSE),0)+G221*IFERROR(VLOOKUP(H221,Method!$A$8:$B$16,2,FALSE),0))</x:f>
      </x:c>
      <x:c r="M221" s="26" t="str">
        <x:f>IFERROR(L221*1000000/(Inputs!$B$7*I221),"")</x:f>
      </x:c>
      <x:c r="N221" s="26" t="str">
        <x:f>IF(M221="","",IF(M221&lt;=Inputs!$B$33*0.86,"A",IF(M221&lt;=Inputs!$B$33*0.94,"B",IF(M221&lt;=Inputs!$B$33*1.06,"C",IF(M221&lt;=Inputs!$B$33*1.18,"D","E")))))</x:f>
      </x:c>
    </x:row>
    <x:row r="222">
      <x:c r="A222" s="26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 t="str">
        <x:f>IF(COUNTA(C222,E222,G222)=0,"",SUM(C222,E222,G222))</x:f>
      </x:c>
      <x:c r="L222" s="26" t="str">
        <x:f>IF(K222="","",C222*IFERROR(VLOOKUP(D222,Method!$A$8:$B$16,2,FALSE),0)+E222*IFERROR(VLOOKUP(F222,Method!$A$8:$B$16,2,FALSE),0)+G222*IFERROR(VLOOKUP(H222,Method!$A$8:$B$16,2,FALSE),0))</x:f>
      </x:c>
      <x:c r="M222" s="26" t="str">
        <x:f>IFERROR(L222*1000000/(Inputs!$B$7*I222),"")</x:f>
      </x:c>
      <x:c r="N222" s="26" t="str">
        <x:f>IF(M222="","",IF(M222&lt;=Inputs!$B$33*0.86,"A",IF(M222&lt;=Inputs!$B$33*0.94,"B",IF(M222&lt;=Inputs!$B$33*1.06,"C",IF(M222&lt;=Inputs!$B$33*1.18,"D","E")))))</x:f>
      </x:c>
    </x:row>
    <x:row r="223">
      <x:c r="A223" s="26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 t="str">
        <x:f>IF(COUNTA(C223,E223,G223)=0,"",SUM(C223,E223,G223))</x:f>
      </x:c>
      <x:c r="L223" s="26" t="str">
        <x:f>IF(K223="","",C223*IFERROR(VLOOKUP(D223,Method!$A$8:$B$16,2,FALSE),0)+E223*IFERROR(VLOOKUP(F223,Method!$A$8:$B$16,2,FALSE),0)+G223*IFERROR(VLOOKUP(H223,Method!$A$8:$B$16,2,FALSE),0))</x:f>
      </x:c>
      <x:c r="M223" s="26" t="str">
        <x:f>IFERROR(L223*1000000/(Inputs!$B$7*I223),"")</x:f>
      </x:c>
      <x:c r="N223" s="26" t="str">
        <x:f>IF(M223="","",IF(M223&lt;=Inputs!$B$33*0.86,"A",IF(M223&lt;=Inputs!$B$33*0.94,"B",IF(M223&lt;=Inputs!$B$33*1.06,"C",IF(M223&lt;=Inputs!$B$33*1.18,"D","E")))))</x:f>
      </x:c>
    </x:row>
    <x:row r="224">
      <x:c r="A224" s="26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 t="str">
        <x:f>IF(COUNTA(C224,E224,G224)=0,"",SUM(C224,E224,G224))</x:f>
      </x:c>
      <x:c r="L224" s="26" t="str">
        <x:f>IF(K224="","",C224*IFERROR(VLOOKUP(D224,Method!$A$8:$B$16,2,FALSE),0)+E224*IFERROR(VLOOKUP(F224,Method!$A$8:$B$16,2,FALSE),0)+G224*IFERROR(VLOOKUP(H224,Method!$A$8:$B$16,2,FALSE),0))</x:f>
      </x:c>
      <x:c r="M224" s="26" t="str">
        <x:f>IFERROR(L224*1000000/(Inputs!$B$7*I224),"")</x:f>
      </x:c>
      <x:c r="N224" s="26" t="str">
        <x:f>IF(M224="","",IF(M224&lt;=Inputs!$B$33*0.86,"A",IF(M224&lt;=Inputs!$B$33*0.94,"B",IF(M224&lt;=Inputs!$B$33*1.06,"C",IF(M224&lt;=Inputs!$B$33*1.18,"D","E")))))</x:f>
      </x:c>
    </x:row>
    <x:row r="225">
      <x:c r="A225" s="26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 t="str">
        <x:f>IF(COUNTA(C225,E225,G225)=0,"",SUM(C225,E225,G225))</x:f>
      </x:c>
      <x:c r="L225" s="26" t="str">
        <x:f>IF(K225="","",C225*IFERROR(VLOOKUP(D225,Method!$A$8:$B$16,2,FALSE),0)+E225*IFERROR(VLOOKUP(F225,Method!$A$8:$B$16,2,FALSE),0)+G225*IFERROR(VLOOKUP(H225,Method!$A$8:$B$16,2,FALSE),0))</x:f>
      </x:c>
      <x:c r="M225" s="26" t="str">
        <x:f>IFERROR(L225*1000000/(Inputs!$B$7*I225),"")</x:f>
      </x:c>
      <x:c r="N225" s="26" t="str">
        <x:f>IF(M225="","",IF(M225&lt;=Inputs!$B$33*0.86,"A",IF(M225&lt;=Inputs!$B$33*0.94,"B",IF(M225&lt;=Inputs!$B$33*1.06,"C",IF(M225&lt;=Inputs!$B$33*1.18,"D","E")))))</x:f>
      </x:c>
    </x:row>
    <x:row r="226">
      <x:c r="A226" s="26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 t="str">
        <x:f>IF(COUNTA(C226,E226,G226)=0,"",SUM(C226,E226,G226))</x:f>
      </x:c>
      <x:c r="L226" s="26" t="str">
        <x:f>IF(K226="","",C226*IFERROR(VLOOKUP(D226,Method!$A$8:$B$16,2,FALSE),0)+E226*IFERROR(VLOOKUP(F226,Method!$A$8:$B$16,2,FALSE),0)+G226*IFERROR(VLOOKUP(H226,Method!$A$8:$B$16,2,FALSE),0))</x:f>
      </x:c>
      <x:c r="M226" s="26" t="str">
        <x:f>IFERROR(L226*1000000/(Inputs!$B$7*I226),"")</x:f>
      </x:c>
      <x:c r="N226" s="26" t="str">
        <x:f>IF(M226="","",IF(M226&lt;=Inputs!$B$33*0.86,"A",IF(M226&lt;=Inputs!$B$33*0.94,"B",IF(M226&lt;=Inputs!$B$33*1.06,"C",IF(M226&lt;=Inputs!$B$33*1.18,"D","E")))))</x:f>
      </x:c>
    </x:row>
    <x:row r="227">
      <x:c r="A227" s="26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 t="str">
        <x:f>IF(COUNTA(C227,E227,G227)=0,"",SUM(C227,E227,G227))</x:f>
      </x:c>
      <x:c r="L227" s="26" t="str">
        <x:f>IF(K227="","",C227*IFERROR(VLOOKUP(D227,Method!$A$8:$B$16,2,FALSE),0)+E227*IFERROR(VLOOKUP(F227,Method!$A$8:$B$16,2,FALSE),0)+G227*IFERROR(VLOOKUP(H227,Method!$A$8:$B$16,2,FALSE),0))</x:f>
      </x:c>
      <x:c r="M227" s="26" t="str">
        <x:f>IFERROR(L227*1000000/(Inputs!$B$7*I227),"")</x:f>
      </x:c>
      <x:c r="N227" s="26" t="str">
        <x:f>IF(M227="","",IF(M227&lt;=Inputs!$B$33*0.86,"A",IF(M227&lt;=Inputs!$B$33*0.94,"B",IF(M227&lt;=Inputs!$B$33*1.06,"C",IF(M227&lt;=Inputs!$B$33*1.18,"D","E")))))</x:f>
      </x:c>
    </x:row>
    <x:row r="228">
      <x:c r="A228" s="26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 t="str">
        <x:f>IF(COUNTA(C228,E228,G228)=0,"",SUM(C228,E228,G228))</x:f>
      </x:c>
      <x:c r="L228" s="26" t="str">
        <x:f>IF(K228="","",C228*IFERROR(VLOOKUP(D228,Method!$A$8:$B$16,2,FALSE),0)+E228*IFERROR(VLOOKUP(F228,Method!$A$8:$B$16,2,FALSE),0)+G228*IFERROR(VLOOKUP(H228,Method!$A$8:$B$16,2,FALSE),0))</x:f>
      </x:c>
      <x:c r="M228" s="26" t="str">
        <x:f>IFERROR(L228*1000000/(Inputs!$B$7*I228),"")</x:f>
      </x:c>
      <x:c r="N228" s="26" t="str">
        <x:f>IF(M228="","",IF(M228&lt;=Inputs!$B$33*0.86,"A",IF(M228&lt;=Inputs!$B$33*0.94,"B",IF(M228&lt;=Inputs!$B$33*1.06,"C",IF(M228&lt;=Inputs!$B$33*1.18,"D","E")))))</x:f>
      </x:c>
    </x:row>
    <x:row r="229">
      <x:c r="A229" s="26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 t="str">
        <x:f>IF(COUNTA(C229,E229,G229)=0,"",SUM(C229,E229,G229))</x:f>
      </x:c>
      <x:c r="L229" s="26" t="str">
        <x:f>IF(K229="","",C229*IFERROR(VLOOKUP(D229,Method!$A$8:$B$16,2,FALSE),0)+E229*IFERROR(VLOOKUP(F229,Method!$A$8:$B$16,2,FALSE),0)+G229*IFERROR(VLOOKUP(H229,Method!$A$8:$B$16,2,FALSE),0))</x:f>
      </x:c>
      <x:c r="M229" s="26" t="str">
        <x:f>IFERROR(L229*1000000/(Inputs!$B$7*I229),"")</x:f>
      </x:c>
      <x:c r="N229" s="26" t="str">
        <x:f>IF(M229="","",IF(M229&lt;=Inputs!$B$33*0.86,"A",IF(M229&lt;=Inputs!$B$33*0.94,"B",IF(M229&lt;=Inputs!$B$33*1.06,"C",IF(M229&lt;=Inputs!$B$33*1.18,"D","E")))))</x:f>
      </x:c>
    </x:row>
    <x:row r="230">
      <x:c r="A230" s="26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 t="str">
        <x:f>IF(COUNTA(C230,E230,G230)=0,"",SUM(C230,E230,G230))</x:f>
      </x:c>
      <x:c r="L230" s="26" t="str">
        <x:f>IF(K230="","",C230*IFERROR(VLOOKUP(D230,Method!$A$8:$B$16,2,FALSE),0)+E230*IFERROR(VLOOKUP(F230,Method!$A$8:$B$16,2,FALSE),0)+G230*IFERROR(VLOOKUP(H230,Method!$A$8:$B$16,2,FALSE),0))</x:f>
      </x:c>
      <x:c r="M230" s="26" t="str">
        <x:f>IFERROR(L230*1000000/(Inputs!$B$7*I230),"")</x:f>
      </x:c>
      <x:c r="N230" s="26" t="str">
        <x:f>IF(M230="","",IF(M230&lt;=Inputs!$B$33*0.86,"A",IF(M230&lt;=Inputs!$B$33*0.94,"B",IF(M230&lt;=Inputs!$B$33*1.06,"C",IF(M230&lt;=Inputs!$B$33*1.18,"D","E")))))</x:f>
      </x:c>
    </x:row>
    <x:row r="231">
      <x:c r="A231" s="26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 t="str">
        <x:f>IF(COUNTA(C231,E231,G231)=0,"",SUM(C231,E231,G231))</x:f>
      </x:c>
      <x:c r="L231" s="26" t="str">
        <x:f>IF(K231="","",C231*IFERROR(VLOOKUP(D231,Method!$A$8:$B$16,2,FALSE),0)+E231*IFERROR(VLOOKUP(F231,Method!$A$8:$B$16,2,FALSE),0)+G231*IFERROR(VLOOKUP(H231,Method!$A$8:$B$16,2,FALSE),0))</x:f>
      </x:c>
      <x:c r="M231" s="26" t="str">
        <x:f>IFERROR(L231*1000000/(Inputs!$B$7*I231),"")</x:f>
      </x:c>
      <x:c r="N231" s="26" t="str">
        <x:f>IF(M231="","",IF(M231&lt;=Inputs!$B$33*0.86,"A",IF(M231&lt;=Inputs!$B$33*0.94,"B",IF(M231&lt;=Inputs!$B$33*1.06,"C",IF(M231&lt;=Inputs!$B$33*1.18,"D","E")))))</x:f>
      </x:c>
    </x:row>
    <x:row r="232">
      <x:c r="A232" s="26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 t="str">
        <x:f>IF(COUNTA(C232,E232,G232)=0,"",SUM(C232,E232,G232))</x:f>
      </x:c>
      <x:c r="L232" s="26" t="str">
        <x:f>IF(K232="","",C232*IFERROR(VLOOKUP(D232,Method!$A$8:$B$16,2,FALSE),0)+E232*IFERROR(VLOOKUP(F232,Method!$A$8:$B$16,2,FALSE),0)+G232*IFERROR(VLOOKUP(H232,Method!$A$8:$B$16,2,FALSE),0))</x:f>
      </x:c>
      <x:c r="M232" s="26" t="str">
        <x:f>IFERROR(L232*1000000/(Inputs!$B$7*I232),"")</x:f>
      </x:c>
      <x:c r="N232" s="26" t="str">
        <x:f>IF(M232="","",IF(M232&lt;=Inputs!$B$33*0.86,"A",IF(M232&lt;=Inputs!$B$33*0.94,"B",IF(M232&lt;=Inputs!$B$33*1.06,"C",IF(M232&lt;=Inputs!$B$33*1.18,"D","E")))))</x:f>
      </x:c>
    </x:row>
    <x:row r="233">
      <x:c r="A233" s="26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 t="str">
        <x:f>IF(COUNTA(C233,E233,G233)=0,"",SUM(C233,E233,G233))</x:f>
      </x:c>
      <x:c r="L233" s="26" t="str">
        <x:f>IF(K233="","",C233*IFERROR(VLOOKUP(D233,Method!$A$8:$B$16,2,FALSE),0)+E233*IFERROR(VLOOKUP(F233,Method!$A$8:$B$16,2,FALSE),0)+G233*IFERROR(VLOOKUP(H233,Method!$A$8:$B$16,2,FALSE),0))</x:f>
      </x:c>
      <x:c r="M233" s="26" t="str">
        <x:f>IFERROR(L233*1000000/(Inputs!$B$7*I233),"")</x:f>
      </x:c>
      <x:c r="N233" s="26" t="str">
        <x:f>IF(M233="","",IF(M233&lt;=Inputs!$B$33*0.86,"A",IF(M233&lt;=Inputs!$B$33*0.94,"B",IF(M233&lt;=Inputs!$B$33*1.06,"C",IF(M233&lt;=Inputs!$B$33*1.18,"D","E")))))</x:f>
      </x:c>
    </x:row>
    <x:row r="234">
      <x:c r="A234" s="26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 t="str">
        <x:f>IF(COUNTA(C234,E234,G234)=0,"",SUM(C234,E234,G234))</x:f>
      </x:c>
      <x:c r="L234" s="26" t="str">
        <x:f>IF(K234="","",C234*IFERROR(VLOOKUP(D234,Method!$A$8:$B$16,2,FALSE),0)+E234*IFERROR(VLOOKUP(F234,Method!$A$8:$B$16,2,FALSE),0)+G234*IFERROR(VLOOKUP(H234,Method!$A$8:$B$16,2,FALSE),0))</x:f>
      </x:c>
      <x:c r="M234" s="26" t="str">
        <x:f>IFERROR(L234*1000000/(Inputs!$B$7*I234),"")</x:f>
      </x:c>
      <x:c r="N234" s="26" t="str">
        <x:f>IF(M234="","",IF(M234&lt;=Inputs!$B$33*0.86,"A",IF(M234&lt;=Inputs!$B$33*0.94,"B",IF(M234&lt;=Inputs!$B$33*1.06,"C",IF(M234&lt;=Inputs!$B$33*1.18,"D","E")))))</x:f>
      </x:c>
    </x:row>
    <x:row r="235">
      <x:c r="A235" s="26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 t="str">
        <x:f>IF(COUNTA(C235,E235,G235)=0,"",SUM(C235,E235,G235))</x:f>
      </x:c>
      <x:c r="L235" s="26" t="str">
        <x:f>IF(K235="","",C235*IFERROR(VLOOKUP(D235,Method!$A$8:$B$16,2,FALSE),0)+E235*IFERROR(VLOOKUP(F235,Method!$A$8:$B$16,2,FALSE),0)+G235*IFERROR(VLOOKUP(H235,Method!$A$8:$B$16,2,FALSE),0))</x:f>
      </x:c>
      <x:c r="M235" s="26" t="str">
        <x:f>IFERROR(L235*1000000/(Inputs!$B$7*I235),"")</x:f>
      </x:c>
      <x:c r="N235" s="26" t="str">
        <x:f>IF(M235="","",IF(M235&lt;=Inputs!$B$33*0.86,"A",IF(M235&lt;=Inputs!$B$33*0.94,"B",IF(M235&lt;=Inputs!$B$33*1.06,"C",IF(M235&lt;=Inputs!$B$33*1.18,"D","E")))))</x:f>
      </x:c>
    </x:row>
    <x:row r="236">
      <x:c r="A236" s="26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 t="str">
        <x:f>IF(COUNTA(C236,E236,G236)=0,"",SUM(C236,E236,G236))</x:f>
      </x:c>
      <x:c r="L236" s="26" t="str">
        <x:f>IF(K236="","",C236*IFERROR(VLOOKUP(D236,Method!$A$8:$B$16,2,FALSE),0)+E236*IFERROR(VLOOKUP(F236,Method!$A$8:$B$16,2,FALSE),0)+G236*IFERROR(VLOOKUP(H236,Method!$A$8:$B$16,2,FALSE),0))</x:f>
      </x:c>
      <x:c r="M236" s="26" t="str">
        <x:f>IFERROR(L236*1000000/(Inputs!$B$7*I236),"")</x:f>
      </x:c>
      <x:c r="N236" s="26" t="str">
        <x:f>IF(M236="","",IF(M236&lt;=Inputs!$B$33*0.86,"A",IF(M236&lt;=Inputs!$B$33*0.94,"B",IF(M236&lt;=Inputs!$B$33*1.06,"C",IF(M236&lt;=Inputs!$B$33*1.18,"D","E")))))</x:f>
      </x:c>
    </x:row>
    <x:row r="237">
      <x:c r="A237" s="26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 t="str">
        <x:f>IF(COUNTA(C237,E237,G237)=0,"",SUM(C237,E237,G237))</x:f>
      </x:c>
      <x:c r="L237" s="26" t="str">
        <x:f>IF(K237="","",C237*IFERROR(VLOOKUP(D237,Method!$A$8:$B$16,2,FALSE),0)+E237*IFERROR(VLOOKUP(F237,Method!$A$8:$B$16,2,FALSE),0)+G237*IFERROR(VLOOKUP(H237,Method!$A$8:$B$16,2,FALSE),0))</x:f>
      </x:c>
      <x:c r="M237" s="26" t="str">
        <x:f>IFERROR(L237*1000000/(Inputs!$B$7*I237),"")</x:f>
      </x:c>
      <x:c r="N237" s="26" t="str">
        <x:f>IF(M237="","",IF(M237&lt;=Inputs!$B$33*0.86,"A",IF(M237&lt;=Inputs!$B$33*0.94,"B",IF(M237&lt;=Inputs!$B$33*1.06,"C",IF(M237&lt;=Inputs!$B$33*1.18,"D","E")))))</x:f>
      </x:c>
    </x:row>
    <x:row r="238">
      <x:c r="A238" s="26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 t="str">
        <x:f>IF(COUNTA(C238,E238,G238)=0,"",SUM(C238,E238,G238))</x:f>
      </x:c>
      <x:c r="L238" s="26" t="str">
        <x:f>IF(K238="","",C238*IFERROR(VLOOKUP(D238,Method!$A$8:$B$16,2,FALSE),0)+E238*IFERROR(VLOOKUP(F238,Method!$A$8:$B$16,2,FALSE),0)+G238*IFERROR(VLOOKUP(H238,Method!$A$8:$B$16,2,FALSE),0))</x:f>
      </x:c>
      <x:c r="M238" s="26" t="str">
        <x:f>IFERROR(L238*1000000/(Inputs!$B$7*I238),"")</x:f>
      </x:c>
      <x:c r="N238" s="26" t="str">
        <x:f>IF(M238="","",IF(M238&lt;=Inputs!$B$33*0.86,"A",IF(M238&lt;=Inputs!$B$33*0.94,"B",IF(M238&lt;=Inputs!$B$33*1.06,"C",IF(M238&lt;=Inputs!$B$33*1.18,"D","E")))))</x:f>
      </x:c>
    </x:row>
    <x:row r="239">
      <x:c r="A239" s="26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 t="str">
        <x:f>IF(COUNTA(C239,E239,G239)=0,"",SUM(C239,E239,G239))</x:f>
      </x:c>
      <x:c r="L239" s="26" t="str">
        <x:f>IF(K239="","",C239*IFERROR(VLOOKUP(D239,Method!$A$8:$B$16,2,FALSE),0)+E239*IFERROR(VLOOKUP(F239,Method!$A$8:$B$16,2,FALSE),0)+G239*IFERROR(VLOOKUP(H239,Method!$A$8:$B$16,2,FALSE),0))</x:f>
      </x:c>
      <x:c r="M239" s="26" t="str">
        <x:f>IFERROR(L239*1000000/(Inputs!$B$7*I239),"")</x:f>
      </x:c>
      <x:c r="N239" s="26" t="str">
        <x:f>IF(M239="","",IF(M239&lt;=Inputs!$B$33*0.86,"A",IF(M239&lt;=Inputs!$B$33*0.94,"B",IF(M239&lt;=Inputs!$B$33*1.06,"C",IF(M239&lt;=Inputs!$B$33*1.18,"D","E")))))</x:f>
      </x:c>
    </x:row>
    <x:row r="240">
      <x:c r="A240" s="26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 t="str">
        <x:f>IF(COUNTA(C240,E240,G240)=0,"",SUM(C240,E240,G240))</x:f>
      </x:c>
      <x:c r="L240" s="26" t="str">
        <x:f>IF(K240="","",C240*IFERROR(VLOOKUP(D240,Method!$A$8:$B$16,2,FALSE),0)+E240*IFERROR(VLOOKUP(F240,Method!$A$8:$B$16,2,FALSE),0)+G240*IFERROR(VLOOKUP(H240,Method!$A$8:$B$16,2,FALSE),0))</x:f>
      </x:c>
      <x:c r="M240" s="26" t="str">
        <x:f>IFERROR(L240*1000000/(Inputs!$B$7*I240),"")</x:f>
      </x:c>
      <x:c r="N240" s="26" t="str">
        <x:f>IF(M240="","",IF(M240&lt;=Inputs!$B$33*0.86,"A",IF(M240&lt;=Inputs!$B$33*0.94,"B",IF(M240&lt;=Inputs!$B$33*1.06,"C",IF(M240&lt;=Inputs!$B$33*1.18,"D","E")))))</x:f>
      </x:c>
    </x:row>
    <x:row r="241">
      <x:c r="A241" s="26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 t="str">
        <x:f>IF(COUNTA(C241,E241,G241)=0,"",SUM(C241,E241,G241))</x:f>
      </x:c>
      <x:c r="L241" s="26" t="str">
        <x:f>IF(K241="","",C241*IFERROR(VLOOKUP(D241,Method!$A$8:$B$16,2,FALSE),0)+E241*IFERROR(VLOOKUP(F241,Method!$A$8:$B$16,2,FALSE),0)+G241*IFERROR(VLOOKUP(H241,Method!$A$8:$B$16,2,FALSE),0))</x:f>
      </x:c>
      <x:c r="M241" s="26" t="str">
        <x:f>IFERROR(L241*1000000/(Inputs!$B$7*I241),"")</x:f>
      </x:c>
      <x:c r="N241" s="26" t="str">
        <x:f>IF(M241="","",IF(M241&lt;=Inputs!$B$33*0.86,"A",IF(M241&lt;=Inputs!$B$33*0.94,"B",IF(M241&lt;=Inputs!$B$33*1.06,"C",IF(M241&lt;=Inputs!$B$33*1.18,"D","E")))))</x:f>
      </x:c>
    </x:row>
    <x:row r="242">
      <x:c r="A242" s="26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 t="str">
        <x:f>IF(COUNTA(C242,E242,G242)=0,"",SUM(C242,E242,G242))</x:f>
      </x:c>
      <x:c r="L242" s="26" t="str">
        <x:f>IF(K242="","",C242*IFERROR(VLOOKUP(D242,Method!$A$8:$B$16,2,FALSE),0)+E242*IFERROR(VLOOKUP(F242,Method!$A$8:$B$16,2,FALSE),0)+G242*IFERROR(VLOOKUP(H242,Method!$A$8:$B$16,2,FALSE),0))</x:f>
      </x:c>
      <x:c r="M242" s="26" t="str">
        <x:f>IFERROR(L242*1000000/(Inputs!$B$7*I242),"")</x:f>
      </x:c>
      <x:c r="N242" s="26" t="str">
        <x:f>IF(M242="","",IF(M242&lt;=Inputs!$B$33*0.86,"A",IF(M242&lt;=Inputs!$B$33*0.94,"B",IF(M242&lt;=Inputs!$B$33*1.06,"C",IF(M242&lt;=Inputs!$B$33*1.18,"D","E")))))</x:f>
      </x:c>
    </x:row>
    <x:row r="243">
      <x:c r="A243" s="26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 t="str">
        <x:f>IF(COUNTA(C243,E243,G243)=0,"",SUM(C243,E243,G243))</x:f>
      </x:c>
      <x:c r="L243" s="26" t="str">
        <x:f>IF(K243="","",C243*IFERROR(VLOOKUP(D243,Method!$A$8:$B$16,2,FALSE),0)+E243*IFERROR(VLOOKUP(F243,Method!$A$8:$B$16,2,FALSE),0)+G243*IFERROR(VLOOKUP(H243,Method!$A$8:$B$16,2,FALSE),0))</x:f>
      </x:c>
      <x:c r="M243" s="26" t="str">
        <x:f>IFERROR(L243*1000000/(Inputs!$B$7*I243),"")</x:f>
      </x:c>
      <x:c r="N243" s="26" t="str">
        <x:f>IF(M243="","",IF(M243&lt;=Inputs!$B$33*0.86,"A",IF(M243&lt;=Inputs!$B$33*0.94,"B",IF(M243&lt;=Inputs!$B$33*1.06,"C",IF(M243&lt;=Inputs!$B$33*1.18,"D","E")))))</x:f>
      </x:c>
    </x:row>
    <x:row r="244">
      <x:c r="A244" s="26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 t="str">
        <x:f>IF(COUNTA(C244,E244,G244)=0,"",SUM(C244,E244,G244))</x:f>
      </x:c>
      <x:c r="L244" s="26" t="str">
        <x:f>IF(K244="","",C244*IFERROR(VLOOKUP(D244,Method!$A$8:$B$16,2,FALSE),0)+E244*IFERROR(VLOOKUP(F244,Method!$A$8:$B$16,2,FALSE),0)+G244*IFERROR(VLOOKUP(H244,Method!$A$8:$B$16,2,FALSE),0))</x:f>
      </x:c>
      <x:c r="M244" s="26" t="str">
        <x:f>IFERROR(L244*1000000/(Inputs!$B$7*I244),"")</x:f>
      </x:c>
      <x:c r="N244" s="26" t="str">
        <x:f>IF(M244="","",IF(M244&lt;=Inputs!$B$33*0.86,"A",IF(M244&lt;=Inputs!$B$33*0.94,"B",IF(M244&lt;=Inputs!$B$33*1.06,"C",IF(M244&lt;=Inputs!$B$33*1.18,"D","E")))))</x:f>
      </x:c>
    </x:row>
    <x:row r="245">
      <x:c r="A245" s="26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 t="str">
        <x:f>IF(COUNTA(C245,E245,G245)=0,"",SUM(C245,E245,G245))</x:f>
      </x:c>
      <x:c r="L245" s="26" t="str">
        <x:f>IF(K245="","",C245*IFERROR(VLOOKUP(D245,Method!$A$8:$B$16,2,FALSE),0)+E245*IFERROR(VLOOKUP(F245,Method!$A$8:$B$16,2,FALSE),0)+G245*IFERROR(VLOOKUP(H245,Method!$A$8:$B$16,2,FALSE),0))</x:f>
      </x:c>
      <x:c r="M245" s="26" t="str">
        <x:f>IFERROR(L245*1000000/(Inputs!$B$7*I245),"")</x:f>
      </x:c>
      <x:c r="N245" s="26" t="str">
        <x:f>IF(M245="","",IF(M245&lt;=Inputs!$B$33*0.86,"A",IF(M245&lt;=Inputs!$B$33*0.94,"B",IF(M245&lt;=Inputs!$B$33*1.06,"C",IF(M245&lt;=Inputs!$B$33*1.18,"D","E")))))</x:f>
      </x:c>
    </x:row>
    <x:row r="246">
      <x:c r="A246" s="26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 t="str">
        <x:f>IF(COUNTA(C246,E246,G246)=0,"",SUM(C246,E246,G246))</x:f>
      </x:c>
      <x:c r="L246" s="26" t="str">
        <x:f>IF(K246="","",C246*IFERROR(VLOOKUP(D246,Method!$A$8:$B$16,2,FALSE),0)+E246*IFERROR(VLOOKUP(F246,Method!$A$8:$B$16,2,FALSE),0)+G246*IFERROR(VLOOKUP(H246,Method!$A$8:$B$16,2,FALSE),0))</x:f>
      </x:c>
      <x:c r="M246" s="26" t="str">
        <x:f>IFERROR(L246*1000000/(Inputs!$B$7*I246),"")</x:f>
      </x:c>
      <x:c r="N246" s="26" t="str">
        <x:f>IF(M246="","",IF(M246&lt;=Inputs!$B$33*0.86,"A",IF(M246&lt;=Inputs!$B$33*0.94,"B",IF(M246&lt;=Inputs!$B$33*1.06,"C",IF(M246&lt;=Inputs!$B$33*1.18,"D","E")))))</x:f>
      </x:c>
    </x:row>
    <x:row r="247">
      <x:c r="A247" s="26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 t="str">
        <x:f>IF(COUNTA(C247,E247,G247)=0,"",SUM(C247,E247,G247))</x:f>
      </x:c>
      <x:c r="L247" s="26" t="str">
        <x:f>IF(K247="","",C247*IFERROR(VLOOKUP(D247,Method!$A$8:$B$16,2,FALSE),0)+E247*IFERROR(VLOOKUP(F247,Method!$A$8:$B$16,2,FALSE),0)+G247*IFERROR(VLOOKUP(H247,Method!$A$8:$B$16,2,FALSE),0))</x:f>
      </x:c>
      <x:c r="M247" s="26" t="str">
        <x:f>IFERROR(L247*1000000/(Inputs!$B$7*I247),"")</x:f>
      </x:c>
      <x:c r="N247" s="26" t="str">
        <x:f>IF(M247="","",IF(M247&lt;=Inputs!$B$33*0.86,"A",IF(M247&lt;=Inputs!$B$33*0.94,"B",IF(M247&lt;=Inputs!$B$33*1.06,"C",IF(M247&lt;=Inputs!$B$33*1.18,"D","E")))))</x:f>
      </x:c>
    </x:row>
    <x:row r="248">
      <x:c r="A248" s="26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 t="str">
        <x:f>IF(COUNTA(C248,E248,G248)=0,"",SUM(C248,E248,G248))</x:f>
      </x:c>
      <x:c r="L248" s="26" t="str">
        <x:f>IF(K248="","",C248*IFERROR(VLOOKUP(D248,Method!$A$8:$B$16,2,FALSE),0)+E248*IFERROR(VLOOKUP(F248,Method!$A$8:$B$16,2,FALSE),0)+G248*IFERROR(VLOOKUP(H248,Method!$A$8:$B$16,2,FALSE),0))</x:f>
      </x:c>
      <x:c r="M248" s="26" t="str">
        <x:f>IFERROR(L248*1000000/(Inputs!$B$7*I248),"")</x:f>
      </x:c>
      <x:c r="N248" s="26" t="str">
        <x:f>IF(M248="","",IF(M248&lt;=Inputs!$B$33*0.86,"A",IF(M248&lt;=Inputs!$B$33*0.94,"B",IF(M248&lt;=Inputs!$B$33*1.06,"C",IF(M248&lt;=Inputs!$B$33*1.18,"D","E")))))</x:f>
      </x:c>
    </x:row>
    <x:row r="249">
      <x:c r="A249" s="26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 t="str">
        <x:f>IF(COUNTA(C249,E249,G249)=0,"",SUM(C249,E249,G249))</x:f>
      </x:c>
      <x:c r="L249" s="26" t="str">
        <x:f>IF(K249="","",C249*IFERROR(VLOOKUP(D249,Method!$A$8:$B$16,2,FALSE),0)+E249*IFERROR(VLOOKUP(F249,Method!$A$8:$B$16,2,FALSE),0)+G249*IFERROR(VLOOKUP(H249,Method!$A$8:$B$16,2,FALSE),0))</x:f>
      </x:c>
      <x:c r="M249" s="26" t="str">
        <x:f>IFERROR(L249*1000000/(Inputs!$B$7*I249),"")</x:f>
      </x:c>
      <x:c r="N249" s="26" t="str">
        <x:f>IF(M249="","",IF(M249&lt;=Inputs!$B$33*0.86,"A",IF(M249&lt;=Inputs!$B$33*0.94,"B",IF(M249&lt;=Inputs!$B$33*1.06,"C",IF(M249&lt;=Inputs!$B$33*1.18,"D","E")))))</x:f>
      </x:c>
    </x:row>
    <x:row r="250">
      <x:c r="A250" s="26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 t="str">
        <x:f>IF(COUNTA(C250,E250,G250)=0,"",SUM(C250,E250,G250))</x:f>
      </x:c>
      <x:c r="L250" s="26" t="str">
        <x:f>IF(K250="","",C250*IFERROR(VLOOKUP(D250,Method!$A$8:$B$16,2,FALSE),0)+E250*IFERROR(VLOOKUP(F250,Method!$A$8:$B$16,2,FALSE),0)+G250*IFERROR(VLOOKUP(H250,Method!$A$8:$B$16,2,FALSE),0))</x:f>
      </x:c>
      <x:c r="M250" s="26" t="str">
        <x:f>IFERROR(L250*1000000/(Inputs!$B$7*I250),"")</x:f>
      </x:c>
      <x:c r="N250" s="26" t="str">
        <x:f>IF(M250="","",IF(M250&lt;=Inputs!$B$33*0.86,"A",IF(M250&lt;=Inputs!$B$33*0.94,"B",IF(M250&lt;=Inputs!$B$33*1.06,"C",IF(M250&lt;=Inputs!$B$33*1.18,"D","E")))))</x:f>
      </x:c>
    </x:row>
    <x:row r="251">
      <x:c r="A251" s="26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 t="str">
        <x:f>IF(COUNTA(C251,E251,G251)=0,"",SUM(C251,E251,G251))</x:f>
      </x:c>
      <x:c r="L251" s="26" t="str">
        <x:f>IF(K251="","",C251*IFERROR(VLOOKUP(D251,Method!$A$8:$B$16,2,FALSE),0)+E251*IFERROR(VLOOKUP(F251,Method!$A$8:$B$16,2,FALSE),0)+G251*IFERROR(VLOOKUP(H251,Method!$A$8:$B$16,2,FALSE),0))</x:f>
      </x:c>
      <x:c r="M251" s="26" t="str">
        <x:f>IFERROR(L251*1000000/(Inputs!$B$7*I251),"")</x:f>
      </x:c>
      <x:c r="N251" s="26" t="str">
        <x:f>IF(M251="","",IF(M251&lt;=Inputs!$B$33*0.86,"A",IF(M251&lt;=Inputs!$B$33*0.94,"B",IF(M251&lt;=Inputs!$B$33*1.06,"C",IF(M251&lt;=Inputs!$B$33*1.18,"D","E")))))</x:f>
      </x:c>
    </x:row>
    <x:row r="252">
      <x:c r="A252" s="26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 t="str">
        <x:f>IF(COUNTA(C252,E252,G252)=0,"",SUM(C252,E252,G252))</x:f>
      </x:c>
      <x:c r="L252" s="26" t="str">
        <x:f>IF(K252="","",C252*IFERROR(VLOOKUP(D252,Method!$A$8:$B$16,2,FALSE),0)+E252*IFERROR(VLOOKUP(F252,Method!$A$8:$B$16,2,FALSE),0)+G252*IFERROR(VLOOKUP(H252,Method!$A$8:$B$16,2,FALSE),0))</x:f>
      </x:c>
      <x:c r="M252" s="26" t="str">
        <x:f>IFERROR(L252*1000000/(Inputs!$B$7*I252),"")</x:f>
      </x:c>
      <x:c r="N252" s="26" t="str">
        <x:f>IF(M252="","",IF(M252&lt;=Inputs!$B$33*0.86,"A",IF(M252&lt;=Inputs!$B$33*0.94,"B",IF(M252&lt;=Inputs!$B$33*1.06,"C",IF(M252&lt;=Inputs!$B$33*1.18,"D","E")))))</x:f>
      </x:c>
    </x:row>
    <x:row r="253">
      <x:c r="A253" s="26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 t="str">
        <x:f>IF(COUNTA(C253,E253,G253)=0,"",SUM(C253,E253,G253))</x:f>
      </x:c>
      <x:c r="L253" s="26" t="str">
        <x:f>IF(K253="","",C253*IFERROR(VLOOKUP(D253,Method!$A$8:$B$16,2,FALSE),0)+E253*IFERROR(VLOOKUP(F253,Method!$A$8:$B$16,2,FALSE),0)+G253*IFERROR(VLOOKUP(H253,Method!$A$8:$B$16,2,FALSE),0))</x:f>
      </x:c>
      <x:c r="M253" s="26" t="str">
        <x:f>IFERROR(L253*1000000/(Inputs!$B$7*I253),"")</x:f>
      </x:c>
      <x:c r="N253" s="26" t="str">
        <x:f>IF(M253="","",IF(M253&lt;=Inputs!$B$33*0.86,"A",IF(M253&lt;=Inputs!$B$33*0.94,"B",IF(M253&lt;=Inputs!$B$33*1.06,"C",IF(M253&lt;=Inputs!$B$33*1.18,"D","E")))))</x:f>
      </x:c>
    </x:row>
    <x:row r="254">
      <x:c r="A254" s="26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 t="str">
        <x:f>IF(COUNTA(C254,E254,G254)=0,"",SUM(C254,E254,G254))</x:f>
      </x:c>
      <x:c r="L254" s="26" t="str">
        <x:f>IF(K254="","",C254*IFERROR(VLOOKUP(D254,Method!$A$8:$B$16,2,FALSE),0)+E254*IFERROR(VLOOKUP(F254,Method!$A$8:$B$16,2,FALSE),0)+G254*IFERROR(VLOOKUP(H254,Method!$A$8:$B$16,2,FALSE),0))</x:f>
      </x:c>
      <x:c r="M254" s="26" t="str">
        <x:f>IFERROR(L254*1000000/(Inputs!$B$7*I254),"")</x:f>
      </x:c>
      <x:c r="N254" s="26" t="str">
        <x:f>IF(M254="","",IF(M254&lt;=Inputs!$B$33*0.86,"A",IF(M254&lt;=Inputs!$B$33*0.94,"B",IF(M254&lt;=Inputs!$B$33*1.06,"C",IF(M254&lt;=Inputs!$B$33*1.18,"D","E")))))</x:f>
      </x:c>
    </x:row>
    <x:row r="255">
      <x:c r="A255" s="26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 t="str">
        <x:f>IF(COUNTA(C255,E255,G255)=0,"",SUM(C255,E255,G255))</x:f>
      </x:c>
      <x:c r="L255" s="26" t="str">
        <x:f>IF(K255="","",C255*IFERROR(VLOOKUP(D255,Method!$A$8:$B$16,2,FALSE),0)+E255*IFERROR(VLOOKUP(F255,Method!$A$8:$B$16,2,FALSE),0)+G255*IFERROR(VLOOKUP(H255,Method!$A$8:$B$16,2,FALSE),0))</x:f>
      </x:c>
      <x:c r="M255" s="26" t="str">
        <x:f>IFERROR(L255*1000000/(Inputs!$B$7*I255),"")</x:f>
      </x:c>
      <x:c r="N255" s="26" t="str">
        <x:f>IF(M255="","",IF(M255&lt;=Inputs!$B$33*0.86,"A",IF(M255&lt;=Inputs!$B$33*0.94,"B",IF(M255&lt;=Inputs!$B$33*1.06,"C",IF(M255&lt;=Inputs!$B$33*1.18,"D","E")))))</x:f>
      </x:c>
    </x:row>
    <x:row r="256">
      <x:c r="A256" s="26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 t="str">
        <x:f>IF(COUNTA(C256,E256,G256)=0,"",SUM(C256,E256,G256))</x:f>
      </x:c>
      <x:c r="L256" s="26" t="str">
        <x:f>IF(K256="","",C256*IFERROR(VLOOKUP(D256,Method!$A$8:$B$16,2,FALSE),0)+E256*IFERROR(VLOOKUP(F256,Method!$A$8:$B$16,2,FALSE),0)+G256*IFERROR(VLOOKUP(H256,Method!$A$8:$B$16,2,FALSE),0))</x:f>
      </x:c>
      <x:c r="M256" s="26" t="str">
        <x:f>IFERROR(L256*1000000/(Inputs!$B$7*I256),"")</x:f>
      </x:c>
      <x:c r="N256" s="26" t="str">
        <x:f>IF(M256="","",IF(M256&lt;=Inputs!$B$33*0.86,"A",IF(M256&lt;=Inputs!$B$33*0.94,"B",IF(M256&lt;=Inputs!$B$33*1.06,"C",IF(M256&lt;=Inputs!$B$33*1.18,"D","E")))))</x:f>
      </x:c>
    </x:row>
    <x:row r="257">
      <x:c r="A257" s="26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 t="str">
        <x:f>IF(COUNTA(C257,E257,G257)=0,"",SUM(C257,E257,G257))</x:f>
      </x:c>
      <x:c r="L257" s="26" t="str">
        <x:f>IF(K257="","",C257*IFERROR(VLOOKUP(D257,Method!$A$8:$B$16,2,FALSE),0)+E257*IFERROR(VLOOKUP(F257,Method!$A$8:$B$16,2,FALSE),0)+G257*IFERROR(VLOOKUP(H257,Method!$A$8:$B$16,2,FALSE),0))</x:f>
      </x:c>
      <x:c r="M257" s="26" t="str">
        <x:f>IFERROR(L257*1000000/(Inputs!$B$7*I257),"")</x:f>
      </x:c>
      <x:c r="N257" s="26" t="str">
        <x:f>IF(M257="","",IF(M257&lt;=Inputs!$B$33*0.86,"A",IF(M257&lt;=Inputs!$B$33*0.94,"B",IF(M257&lt;=Inputs!$B$33*1.06,"C",IF(M257&lt;=Inputs!$B$33*1.18,"D","E")))))</x:f>
      </x:c>
    </x:row>
    <x:row r="258">
      <x:c r="A258" s="26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 t="str">
        <x:f>IF(COUNTA(C258,E258,G258)=0,"",SUM(C258,E258,G258))</x:f>
      </x:c>
      <x:c r="L258" s="26" t="str">
        <x:f>IF(K258="","",C258*IFERROR(VLOOKUP(D258,Method!$A$8:$B$16,2,FALSE),0)+E258*IFERROR(VLOOKUP(F258,Method!$A$8:$B$16,2,FALSE),0)+G258*IFERROR(VLOOKUP(H258,Method!$A$8:$B$16,2,FALSE),0))</x:f>
      </x:c>
      <x:c r="M258" s="26" t="str">
        <x:f>IFERROR(L258*1000000/(Inputs!$B$7*I258),"")</x:f>
      </x:c>
      <x:c r="N258" s="26" t="str">
        <x:f>IF(M258="","",IF(M258&lt;=Inputs!$B$33*0.86,"A",IF(M258&lt;=Inputs!$B$33*0.94,"B",IF(M258&lt;=Inputs!$B$33*1.06,"C",IF(M258&lt;=Inputs!$B$33*1.18,"D","E")))))</x:f>
      </x:c>
    </x:row>
    <x:row r="259">
      <x:c r="A259" s="26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 t="str">
        <x:f>IF(COUNTA(C259,E259,G259)=0,"",SUM(C259,E259,G259))</x:f>
      </x:c>
      <x:c r="L259" s="26" t="str">
        <x:f>IF(K259="","",C259*IFERROR(VLOOKUP(D259,Method!$A$8:$B$16,2,FALSE),0)+E259*IFERROR(VLOOKUP(F259,Method!$A$8:$B$16,2,FALSE),0)+G259*IFERROR(VLOOKUP(H259,Method!$A$8:$B$16,2,FALSE),0))</x:f>
      </x:c>
      <x:c r="M259" s="26" t="str">
        <x:f>IFERROR(L259*1000000/(Inputs!$B$7*I259),"")</x:f>
      </x:c>
      <x:c r="N259" s="26" t="str">
        <x:f>IF(M259="","",IF(M259&lt;=Inputs!$B$33*0.86,"A",IF(M259&lt;=Inputs!$B$33*0.94,"B",IF(M259&lt;=Inputs!$B$33*1.06,"C",IF(M259&lt;=Inputs!$B$33*1.18,"D","E")))))</x:f>
      </x:c>
    </x:row>
    <x:row r="260">
      <x:c r="A260" s="26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 t="str">
        <x:f>IF(COUNTA(C260,E260,G260)=0,"",SUM(C260,E260,G260))</x:f>
      </x:c>
      <x:c r="L260" s="26" t="str">
        <x:f>IF(K260="","",C260*IFERROR(VLOOKUP(D260,Method!$A$8:$B$16,2,FALSE),0)+E260*IFERROR(VLOOKUP(F260,Method!$A$8:$B$16,2,FALSE),0)+G260*IFERROR(VLOOKUP(H260,Method!$A$8:$B$16,2,FALSE),0))</x:f>
      </x:c>
      <x:c r="M260" s="26" t="str">
        <x:f>IFERROR(L260*1000000/(Inputs!$B$7*I260),"")</x:f>
      </x:c>
      <x:c r="N260" s="26" t="str">
        <x:f>IF(M260="","",IF(M260&lt;=Inputs!$B$33*0.86,"A",IF(M260&lt;=Inputs!$B$33*0.94,"B",IF(M260&lt;=Inputs!$B$33*1.06,"C",IF(M260&lt;=Inputs!$B$33*1.18,"D","E")))))</x:f>
      </x:c>
    </x:row>
    <x:row r="261">
      <x:c r="A261" s="26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 t="str">
        <x:f>IF(COUNTA(C261,E261,G261)=0,"",SUM(C261,E261,G261))</x:f>
      </x:c>
      <x:c r="L261" s="26" t="str">
        <x:f>IF(K261="","",C261*IFERROR(VLOOKUP(D261,Method!$A$8:$B$16,2,FALSE),0)+E261*IFERROR(VLOOKUP(F261,Method!$A$8:$B$16,2,FALSE),0)+G261*IFERROR(VLOOKUP(H261,Method!$A$8:$B$16,2,FALSE),0))</x:f>
      </x:c>
      <x:c r="M261" s="26" t="str">
        <x:f>IFERROR(L261*1000000/(Inputs!$B$7*I261),"")</x:f>
      </x:c>
      <x:c r="N261" s="26" t="str">
        <x:f>IF(M261="","",IF(M261&lt;=Inputs!$B$33*0.86,"A",IF(M261&lt;=Inputs!$B$33*0.94,"B",IF(M261&lt;=Inputs!$B$33*1.06,"C",IF(M261&lt;=Inputs!$B$33*1.18,"D","E")))))</x:f>
      </x:c>
    </x:row>
    <x:row r="262">
      <x:c r="A262" s="26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 t="str">
        <x:f>IF(COUNTA(C262,E262,G262)=0,"",SUM(C262,E262,G262))</x:f>
      </x:c>
      <x:c r="L262" s="26" t="str">
        <x:f>IF(K262="","",C262*IFERROR(VLOOKUP(D262,Method!$A$8:$B$16,2,FALSE),0)+E262*IFERROR(VLOOKUP(F262,Method!$A$8:$B$16,2,FALSE),0)+G262*IFERROR(VLOOKUP(H262,Method!$A$8:$B$16,2,FALSE),0))</x:f>
      </x:c>
      <x:c r="M262" s="26" t="str">
        <x:f>IFERROR(L262*1000000/(Inputs!$B$7*I262),"")</x:f>
      </x:c>
      <x:c r="N262" s="26" t="str">
        <x:f>IF(M262="","",IF(M262&lt;=Inputs!$B$33*0.86,"A",IF(M262&lt;=Inputs!$B$33*0.94,"B",IF(M262&lt;=Inputs!$B$33*1.06,"C",IF(M262&lt;=Inputs!$B$33*1.18,"D","E")))))</x:f>
      </x:c>
    </x:row>
    <x:row r="263">
      <x:c r="A263" s="26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 t="str">
        <x:f>IF(COUNTA(C263,E263,G263)=0,"",SUM(C263,E263,G263))</x:f>
      </x:c>
      <x:c r="L263" s="26" t="str">
        <x:f>IF(K263="","",C263*IFERROR(VLOOKUP(D263,Method!$A$8:$B$16,2,FALSE),0)+E263*IFERROR(VLOOKUP(F263,Method!$A$8:$B$16,2,FALSE),0)+G263*IFERROR(VLOOKUP(H263,Method!$A$8:$B$16,2,FALSE),0))</x:f>
      </x:c>
      <x:c r="M263" s="26" t="str">
        <x:f>IFERROR(L263*1000000/(Inputs!$B$7*I263),"")</x:f>
      </x:c>
      <x:c r="N263" s="26" t="str">
        <x:f>IF(M263="","",IF(M263&lt;=Inputs!$B$33*0.86,"A",IF(M263&lt;=Inputs!$B$33*0.94,"B",IF(M263&lt;=Inputs!$B$33*1.06,"C",IF(M263&lt;=Inputs!$B$33*1.18,"D","E")))))</x:f>
      </x:c>
    </x:row>
    <x:row r="264">
      <x:c r="A264" s="26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 t="str">
        <x:f>IF(COUNTA(C264,E264,G264)=0,"",SUM(C264,E264,G264))</x:f>
      </x:c>
      <x:c r="L264" s="26" t="str">
        <x:f>IF(K264="","",C264*IFERROR(VLOOKUP(D264,Method!$A$8:$B$16,2,FALSE),0)+E264*IFERROR(VLOOKUP(F264,Method!$A$8:$B$16,2,FALSE),0)+G264*IFERROR(VLOOKUP(H264,Method!$A$8:$B$16,2,FALSE),0))</x:f>
      </x:c>
      <x:c r="M264" s="26" t="str">
        <x:f>IFERROR(L264*1000000/(Inputs!$B$7*I264),"")</x:f>
      </x:c>
      <x:c r="N264" s="26" t="str">
        <x:f>IF(M264="","",IF(M264&lt;=Inputs!$B$33*0.86,"A",IF(M264&lt;=Inputs!$B$33*0.94,"B",IF(M264&lt;=Inputs!$B$33*1.06,"C",IF(M264&lt;=Inputs!$B$33*1.18,"D","E")))))</x:f>
      </x:c>
    </x:row>
    <x:row r="265">
      <x:c r="A265" s="26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 t="str">
        <x:f>IF(COUNTA(C265,E265,G265)=0,"",SUM(C265,E265,G265))</x:f>
      </x:c>
      <x:c r="L265" s="26" t="str">
        <x:f>IF(K265="","",C265*IFERROR(VLOOKUP(D265,Method!$A$8:$B$16,2,FALSE),0)+E265*IFERROR(VLOOKUP(F265,Method!$A$8:$B$16,2,FALSE),0)+G265*IFERROR(VLOOKUP(H265,Method!$A$8:$B$16,2,FALSE),0))</x:f>
      </x:c>
      <x:c r="M265" s="26" t="str">
        <x:f>IFERROR(L265*1000000/(Inputs!$B$7*I265),"")</x:f>
      </x:c>
      <x:c r="N265" s="26" t="str">
        <x:f>IF(M265="","",IF(M265&lt;=Inputs!$B$33*0.86,"A",IF(M265&lt;=Inputs!$B$33*0.94,"B",IF(M265&lt;=Inputs!$B$33*1.06,"C",IF(M265&lt;=Inputs!$B$33*1.18,"D","E")))))</x:f>
      </x:c>
    </x:row>
    <x:row r="266">
      <x:c r="A266" s="26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 t="str">
        <x:f>IF(COUNTA(C266,E266,G266)=0,"",SUM(C266,E266,G266))</x:f>
      </x:c>
      <x:c r="L266" s="26" t="str">
        <x:f>IF(K266="","",C266*IFERROR(VLOOKUP(D266,Method!$A$8:$B$16,2,FALSE),0)+E266*IFERROR(VLOOKUP(F266,Method!$A$8:$B$16,2,FALSE),0)+G266*IFERROR(VLOOKUP(H266,Method!$A$8:$B$16,2,FALSE),0))</x:f>
      </x:c>
      <x:c r="M266" s="26" t="str">
        <x:f>IFERROR(L266*1000000/(Inputs!$B$7*I266),"")</x:f>
      </x:c>
      <x:c r="N266" s="26" t="str">
        <x:f>IF(M266="","",IF(M266&lt;=Inputs!$B$33*0.86,"A",IF(M266&lt;=Inputs!$B$33*0.94,"B",IF(M266&lt;=Inputs!$B$33*1.06,"C",IF(M266&lt;=Inputs!$B$33*1.18,"D","E")))))</x:f>
      </x:c>
    </x:row>
    <x:row r="267">
      <x:c r="A267" s="26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 t="str">
        <x:f>IF(COUNTA(C267,E267,G267)=0,"",SUM(C267,E267,G267))</x:f>
      </x:c>
      <x:c r="L267" s="26" t="str">
        <x:f>IF(K267="","",C267*IFERROR(VLOOKUP(D267,Method!$A$8:$B$16,2,FALSE),0)+E267*IFERROR(VLOOKUP(F267,Method!$A$8:$B$16,2,FALSE),0)+G267*IFERROR(VLOOKUP(H267,Method!$A$8:$B$16,2,FALSE),0))</x:f>
      </x:c>
      <x:c r="M267" s="26" t="str">
        <x:f>IFERROR(L267*1000000/(Inputs!$B$7*I267),"")</x:f>
      </x:c>
      <x:c r="N267" s="26" t="str">
        <x:f>IF(M267="","",IF(M267&lt;=Inputs!$B$33*0.86,"A",IF(M267&lt;=Inputs!$B$33*0.94,"B",IF(M267&lt;=Inputs!$B$33*1.06,"C",IF(M267&lt;=Inputs!$B$33*1.18,"D","E")))))</x:f>
      </x:c>
    </x:row>
    <x:row r="268">
      <x:c r="A268" s="26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 t="str">
        <x:f>IF(COUNTA(C268,E268,G268)=0,"",SUM(C268,E268,G268))</x:f>
      </x:c>
      <x:c r="L268" s="26" t="str">
        <x:f>IF(K268="","",C268*IFERROR(VLOOKUP(D268,Method!$A$8:$B$16,2,FALSE),0)+E268*IFERROR(VLOOKUP(F268,Method!$A$8:$B$16,2,FALSE),0)+G268*IFERROR(VLOOKUP(H268,Method!$A$8:$B$16,2,FALSE),0))</x:f>
      </x:c>
      <x:c r="M268" s="26" t="str">
        <x:f>IFERROR(L268*1000000/(Inputs!$B$7*I268),"")</x:f>
      </x:c>
      <x:c r="N268" s="26" t="str">
        <x:f>IF(M268="","",IF(M268&lt;=Inputs!$B$33*0.86,"A",IF(M268&lt;=Inputs!$B$33*0.94,"B",IF(M268&lt;=Inputs!$B$33*1.06,"C",IF(M268&lt;=Inputs!$B$33*1.18,"D","E")))))</x:f>
      </x:c>
    </x:row>
    <x:row r="269">
      <x:c r="A269" s="26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 t="str">
        <x:f>IF(COUNTA(C269,E269,G269)=0,"",SUM(C269,E269,G269))</x:f>
      </x:c>
      <x:c r="L269" s="26" t="str">
        <x:f>IF(K269="","",C269*IFERROR(VLOOKUP(D269,Method!$A$8:$B$16,2,FALSE),0)+E269*IFERROR(VLOOKUP(F269,Method!$A$8:$B$16,2,FALSE),0)+G269*IFERROR(VLOOKUP(H269,Method!$A$8:$B$16,2,FALSE),0))</x:f>
      </x:c>
      <x:c r="M269" s="26" t="str">
        <x:f>IFERROR(L269*1000000/(Inputs!$B$7*I269),"")</x:f>
      </x:c>
      <x:c r="N269" s="26" t="str">
        <x:f>IF(M269="","",IF(M269&lt;=Inputs!$B$33*0.86,"A",IF(M269&lt;=Inputs!$B$33*0.94,"B",IF(M269&lt;=Inputs!$B$33*1.06,"C",IF(M269&lt;=Inputs!$B$33*1.18,"D","E")))))</x:f>
      </x:c>
    </x:row>
    <x:row r="270">
      <x:c r="A270" s="26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 t="str">
        <x:f>IF(COUNTA(C270,E270,G270)=0,"",SUM(C270,E270,G270))</x:f>
      </x:c>
      <x:c r="L270" s="26" t="str">
        <x:f>IF(K270="","",C270*IFERROR(VLOOKUP(D270,Method!$A$8:$B$16,2,FALSE),0)+E270*IFERROR(VLOOKUP(F270,Method!$A$8:$B$16,2,FALSE),0)+G270*IFERROR(VLOOKUP(H270,Method!$A$8:$B$16,2,FALSE),0))</x:f>
      </x:c>
      <x:c r="M270" s="26" t="str">
        <x:f>IFERROR(L270*1000000/(Inputs!$B$7*I270),"")</x:f>
      </x:c>
      <x:c r="N270" s="26" t="str">
        <x:f>IF(M270="","",IF(M270&lt;=Inputs!$B$33*0.86,"A",IF(M270&lt;=Inputs!$B$33*0.94,"B",IF(M270&lt;=Inputs!$B$33*1.06,"C",IF(M270&lt;=Inputs!$B$33*1.18,"D","E")))))</x:f>
      </x:c>
    </x:row>
    <x:row r="271">
      <x:c r="A271" s="26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 t="str">
        <x:f>IF(COUNTA(C271,E271,G271)=0,"",SUM(C271,E271,G271))</x:f>
      </x:c>
      <x:c r="L271" s="26" t="str">
        <x:f>IF(K271="","",C271*IFERROR(VLOOKUP(D271,Method!$A$8:$B$16,2,FALSE),0)+E271*IFERROR(VLOOKUP(F271,Method!$A$8:$B$16,2,FALSE),0)+G271*IFERROR(VLOOKUP(H271,Method!$A$8:$B$16,2,FALSE),0))</x:f>
      </x:c>
      <x:c r="M271" s="26" t="str">
        <x:f>IFERROR(L271*1000000/(Inputs!$B$7*I271),"")</x:f>
      </x:c>
      <x:c r="N271" s="26" t="str">
        <x:f>IF(M271="","",IF(M271&lt;=Inputs!$B$33*0.86,"A",IF(M271&lt;=Inputs!$B$33*0.94,"B",IF(M271&lt;=Inputs!$B$33*1.06,"C",IF(M271&lt;=Inputs!$B$33*1.18,"D","E")))))</x:f>
      </x:c>
    </x:row>
    <x:row r="272">
      <x:c r="A272" s="26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 t="str">
        <x:f>IF(COUNTA(C272,E272,G272)=0,"",SUM(C272,E272,G272))</x:f>
      </x:c>
      <x:c r="L272" s="26" t="str">
        <x:f>IF(K272="","",C272*IFERROR(VLOOKUP(D272,Method!$A$8:$B$16,2,FALSE),0)+E272*IFERROR(VLOOKUP(F272,Method!$A$8:$B$16,2,FALSE),0)+G272*IFERROR(VLOOKUP(H272,Method!$A$8:$B$16,2,FALSE),0))</x:f>
      </x:c>
      <x:c r="M272" s="26" t="str">
        <x:f>IFERROR(L272*1000000/(Inputs!$B$7*I272),"")</x:f>
      </x:c>
      <x:c r="N272" s="26" t="str">
        <x:f>IF(M272="","",IF(M272&lt;=Inputs!$B$33*0.86,"A",IF(M272&lt;=Inputs!$B$33*0.94,"B",IF(M272&lt;=Inputs!$B$33*1.06,"C",IF(M272&lt;=Inputs!$B$33*1.18,"D","E")))))</x:f>
      </x:c>
    </x:row>
    <x:row r="273">
      <x:c r="A273" s="26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 t="str">
        <x:f>IF(COUNTA(C273,E273,G273)=0,"",SUM(C273,E273,G273))</x:f>
      </x:c>
      <x:c r="L273" s="26" t="str">
        <x:f>IF(K273="","",C273*IFERROR(VLOOKUP(D273,Method!$A$8:$B$16,2,FALSE),0)+E273*IFERROR(VLOOKUP(F273,Method!$A$8:$B$16,2,FALSE),0)+G273*IFERROR(VLOOKUP(H273,Method!$A$8:$B$16,2,FALSE),0))</x:f>
      </x:c>
      <x:c r="M273" s="26" t="str">
        <x:f>IFERROR(L273*1000000/(Inputs!$B$7*I273),"")</x:f>
      </x:c>
      <x:c r="N273" s="26" t="str">
        <x:f>IF(M273="","",IF(M273&lt;=Inputs!$B$33*0.86,"A",IF(M273&lt;=Inputs!$B$33*0.94,"B",IF(M273&lt;=Inputs!$B$33*1.06,"C",IF(M273&lt;=Inputs!$B$33*1.18,"D","E")))))</x:f>
      </x:c>
    </x:row>
    <x:row r="274">
      <x:c r="A274" s="26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 t="str">
        <x:f>IF(COUNTA(C274,E274,G274)=0,"",SUM(C274,E274,G274))</x:f>
      </x:c>
      <x:c r="L274" s="26" t="str">
        <x:f>IF(K274="","",C274*IFERROR(VLOOKUP(D274,Method!$A$8:$B$16,2,FALSE),0)+E274*IFERROR(VLOOKUP(F274,Method!$A$8:$B$16,2,FALSE),0)+G274*IFERROR(VLOOKUP(H274,Method!$A$8:$B$16,2,FALSE),0))</x:f>
      </x:c>
      <x:c r="M274" s="26" t="str">
        <x:f>IFERROR(L274*1000000/(Inputs!$B$7*I274),"")</x:f>
      </x:c>
      <x:c r="N274" s="26" t="str">
        <x:f>IF(M274="","",IF(M274&lt;=Inputs!$B$33*0.86,"A",IF(M274&lt;=Inputs!$B$33*0.94,"B",IF(M274&lt;=Inputs!$B$33*1.06,"C",IF(M274&lt;=Inputs!$B$33*1.18,"D","E")))))</x:f>
      </x:c>
    </x:row>
    <x:row r="275">
      <x:c r="A275" s="26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 t="str">
        <x:f>IF(COUNTA(C275,E275,G275)=0,"",SUM(C275,E275,G275))</x:f>
      </x:c>
      <x:c r="L275" s="26" t="str">
        <x:f>IF(K275="","",C275*IFERROR(VLOOKUP(D275,Method!$A$8:$B$16,2,FALSE),0)+E275*IFERROR(VLOOKUP(F275,Method!$A$8:$B$16,2,FALSE),0)+G275*IFERROR(VLOOKUP(H275,Method!$A$8:$B$16,2,FALSE),0))</x:f>
      </x:c>
      <x:c r="M275" s="26" t="str">
        <x:f>IFERROR(L275*1000000/(Inputs!$B$7*I275),"")</x:f>
      </x:c>
      <x:c r="N275" s="26" t="str">
        <x:f>IF(M275="","",IF(M275&lt;=Inputs!$B$33*0.86,"A",IF(M275&lt;=Inputs!$B$33*0.94,"B",IF(M275&lt;=Inputs!$B$33*1.06,"C",IF(M275&lt;=Inputs!$B$33*1.18,"D","E")))))</x:f>
      </x:c>
    </x:row>
    <x:row r="276">
      <x:c r="A276" s="26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 t="str">
        <x:f>IF(COUNTA(C276,E276,G276)=0,"",SUM(C276,E276,G276))</x:f>
      </x:c>
      <x:c r="L276" s="26" t="str">
        <x:f>IF(K276="","",C276*IFERROR(VLOOKUP(D276,Method!$A$8:$B$16,2,FALSE),0)+E276*IFERROR(VLOOKUP(F276,Method!$A$8:$B$16,2,FALSE),0)+G276*IFERROR(VLOOKUP(H276,Method!$A$8:$B$16,2,FALSE),0))</x:f>
      </x:c>
      <x:c r="M276" s="26" t="str">
        <x:f>IFERROR(L276*1000000/(Inputs!$B$7*I276),"")</x:f>
      </x:c>
      <x:c r="N276" s="26" t="str">
        <x:f>IF(M276="","",IF(M276&lt;=Inputs!$B$33*0.86,"A",IF(M276&lt;=Inputs!$B$33*0.94,"B",IF(M276&lt;=Inputs!$B$33*1.06,"C",IF(M276&lt;=Inputs!$B$33*1.18,"D","E")))))</x:f>
      </x:c>
    </x:row>
    <x:row r="277">
      <x:c r="A277" s="26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 t="str">
        <x:f>IF(COUNTA(C277,E277,G277)=0,"",SUM(C277,E277,G277))</x:f>
      </x:c>
      <x:c r="L277" s="26" t="str">
        <x:f>IF(K277="","",C277*IFERROR(VLOOKUP(D277,Method!$A$8:$B$16,2,FALSE),0)+E277*IFERROR(VLOOKUP(F277,Method!$A$8:$B$16,2,FALSE),0)+G277*IFERROR(VLOOKUP(H277,Method!$A$8:$B$16,2,FALSE),0))</x:f>
      </x:c>
      <x:c r="M277" s="26" t="str">
        <x:f>IFERROR(L277*1000000/(Inputs!$B$7*I277),"")</x:f>
      </x:c>
      <x:c r="N277" s="26" t="str">
        <x:f>IF(M277="","",IF(M277&lt;=Inputs!$B$33*0.86,"A",IF(M277&lt;=Inputs!$B$33*0.94,"B",IF(M277&lt;=Inputs!$B$33*1.06,"C",IF(M277&lt;=Inputs!$B$33*1.18,"D","E")))))</x:f>
      </x:c>
    </x:row>
    <x:row r="278">
      <x:c r="A278" s="26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 t="str">
        <x:f>IF(COUNTA(C278,E278,G278)=0,"",SUM(C278,E278,G278))</x:f>
      </x:c>
      <x:c r="L278" s="26" t="str">
        <x:f>IF(K278="","",C278*IFERROR(VLOOKUP(D278,Method!$A$8:$B$16,2,FALSE),0)+E278*IFERROR(VLOOKUP(F278,Method!$A$8:$B$16,2,FALSE),0)+G278*IFERROR(VLOOKUP(H278,Method!$A$8:$B$16,2,FALSE),0))</x:f>
      </x:c>
      <x:c r="M278" s="26" t="str">
        <x:f>IFERROR(L278*1000000/(Inputs!$B$7*I278),"")</x:f>
      </x:c>
      <x:c r="N278" s="26" t="str">
        <x:f>IF(M278="","",IF(M278&lt;=Inputs!$B$33*0.86,"A",IF(M278&lt;=Inputs!$B$33*0.94,"B",IF(M278&lt;=Inputs!$B$33*1.06,"C",IF(M278&lt;=Inputs!$B$33*1.18,"D","E")))))</x:f>
      </x:c>
    </x:row>
    <x:row r="279">
      <x:c r="A279" s="26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 t="str">
        <x:f>IF(COUNTA(C279,E279,G279)=0,"",SUM(C279,E279,G279))</x:f>
      </x:c>
      <x:c r="L279" s="26" t="str">
        <x:f>IF(K279="","",C279*IFERROR(VLOOKUP(D279,Method!$A$8:$B$16,2,FALSE),0)+E279*IFERROR(VLOOKUP(F279,Method!$A$8:$B$16,2,FALSE),0)+G279*IFERROR(VLOOKUP(H279,Method!$A$8:$B$16,2,FALSE),0))</x:f>
      </x:c>
      <x:c r="M279" s="26" t="str">
        <x:f>IFERROR(L279*1000000/(Inputs!$B$7*I279),"")</x:f>
      </x:c>
      <x:c r="N279" s="26" t="str">
        <x:f>IF(M279="","",IF(M279&lt;=Inputs!$B$33*0.86,"A",IF(M279&lt;=Inputs!$B$33*0.94,"B",IF(M279&lt;=Inputs!$B$33*1.06,"C",IF(M279&lt;=Inputs!$B$33*1.18,"D","E")))))</x:f>
      </x:c>
    </x:row>
    <x:row r="280">
      <x:c r="A280" s="26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 t="str">
        <x:f>IF(COUNTA(C280,E280,G280)=0,"",SUM(C280,E280,G280))</x:f>
      </x:c>
      <x:c r="L280" s="26" t="str">
        <x:f>IF(K280="","",C280*IFERROR(VLOOKUP(D280,Method!$A$8:$B$16,2,FALSE),0)+E280*IFERROR(VLOOKUP(F280,Method!$A$8:$B$16,2,FALSE),0)+G280*IFERROR(VLOOKUP(H280,Method!$A$8:$B$16,2,FALSE),0))</x:f>
      </x:c>
      <x:c r="M280" s="26" t="str">
        <x:f>IFERROR(L280*1000000/(Inputs!$B$7*I280),"")</x:f>
      </x:c>
      <x:c r="N280" s="26" t="str">
        <x:f>IF(M280="","",IF(M280&lt;=Inputs!$B$33*0.86,"A",IF(M280&lt;=Inputs!$B$33*0.94,"B",IF(M280&lt;=Inputs!$B$33*1.06,"C",IF(M280&lt;=Inputs!$B$33*1.18,"D","E")))))</x:f>
      </x:c>
    </x:row>
    <x:row r="281">
      <x:c r="A281" s="26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 t="str">
        <x:f>IF(COUNTA(C281,E281,G281)=0,"",SUM(C281,E281,G281))</x:f>
      </x:c>
      <x:c r="L281" s="26" t="str">
        <x:f>IF(K281="","",C281*IFERROR(VLOOKUP(D281,Method!$A$8:$B$16,2,FALSE),0)+E281*IFERROR(VLOOKUP(F281,Method!$A$8:$B$16,2,FALSE),0)+G281*IFERROR(VLOOKUP(H281,Method!$A$8:$B$16,2,FALSE),0))</x:f>
      </x:c>
      <x:c r="M281" s="26" t="str">
        <x:f>IFERROR(L281*1000000/(Inputs!$B$7*I281),"")</x:f>
      </x:c>
      <x:c r="N281" s="26" t="str">
        <x:f>IF(M281="","",IF(M281&lt;=Inputs!$B$33*0.86,"A",IF(M281&lt;=Inputs!$B$33*0.94,"B",IF(M281&lt;=Inputs!$B$33*1.06,"C",IF(M281&lt;=Inputs!$B$33*1.18,"D","E")))))</x:f>
      </x:c>
    </x:row>
    <x:row r="282">
      <x:c r="A282" s="26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 t="str">
        <x:f>IF(COUNTA(C282,E282,G282)=0,"",SUM(C282,E282,G282))</x:f>
      </x:c>
      <x:c r="L282" s="26" t="str">
        <x:f>IF(K282="","",C282*IFERROR(VLOOKUP(D282,Method!$A$8:$B$16,2,FALSE),0)+E282*IFERROR(VLOOKUP(F282,Method!$A$8:$B$16,2,FALSE),0)+G282*IFERROR(VLOOKUP(H282,Method!$A$8:$B$16,2,FALSE),0))</x:f>
      </x:c>
      <x:c r="M282" s="26" t="str">
        <x:f>IFERROR(L282*1000000/(Inputs!$B$7*I282),"")</x:f>
      </x:c>
      <x:c r="N282" s="26" t="str">
        <x:f>IF(M282="","",IF(M282&lt;=Inputs!$B$33*0.86,"A",IF(M282&lt;=Inputs!$B$33*0.94,"B",IF(M282&lt;=Inputs!$B$33*1.06,"C",IF(M282&lt;=Inputs!$B$33*1.18,"D","E")))))</x:f>
      </x:c>
    </x:row>
    <x:row r="283">
      <x:c r="A283" s="26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 t="str">
        <x:f>IF(COUNTA(C283,E283,G283)=0,"",SUM(C283,E283,G283))</x:f>
      </x:c>
      <x:c r="L283" s="26" t="str">
        <x:f>IF(K283="","",C283*IFERROR(VLOOKUP(D283,Method!$A$8:$B$16,2,FALSE),0)+E283*IFERROR(VLOOKUP(F283,Method!$A$8:$B$16,2,FALSE),0)+G283*IFERROR(VLOOKUP(H283,Method!$A$8:$B$16,2,FALSE),0))</x:f>
      </x:c>
      <x:c r="M283" s="26" t="str">
        <x:f>IFERROR(L283*1000000/(Inputs!$B$7*I283),"")</x:f>
      </x:c>
      <x:c r="N283" s="26" t="str">
        <x:f>IF(M283="","",IF(M283&lt;=Inputs!$B$33*0.86,"A",IF(M283&lt;=Inputs!$B$33*0.94,"B",IF(M283&lt;=Inputs!$B$33*1.06,"C",IF(M283&lt;=Inputs!$B$33*1.18,"D","E")))))</x:f>
      </x:c>
    </x:row>
    <x:row r="284">
      <x:c r="A284" s="26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 t="str">
        <x:f>IF(COUNTA(C284,E284,G284)=0,"",SUM(C284,E284,G284))</x:f>
      </x:c>
      <x:c r="L284" s="26" t="str">
        <x:f>IF(K284="","",C284*IFERROR(VLOOKUP(D284,Method!$A$8:$B$16,2,FALSE),0)+E284*IFERROR(VLOOKUP(F284,Method!$A$8:$B$16,2,FALSE),0)+G284*IFERROR(VLOOKUP(H284,Method!$A$8:$B$16,2,FALSE),0))</x:f>
      </x:c>
      <x:c r="M284" s="26" t="str">
        <x:f>IFERROR(L284*1000000/(Inputs!$B$7*I284),"")</x:f>
      </x:c>
      <x:c r="N284" s="26" t="str">
        <x:f>IF(M284="","",IF(M284&lt;=Inputs!$B$33*0.86,"A",IF(M284&lt;=Inputs!$B$33*0.94,"B",IF(M284&lt;=Inputs!$B$33*1.06,"C",IF(M284&lt;=Inputs!$B$33*1.18,"D","E")))))</x:f>
      </x:c>
    </x:row>
    <x:row r="285">
      <x:c r="A285" s="26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 t="str">
        <x:f>IF(COUNTA(C285,E285,G285)=0,"",SUM(C285,E285,G285))</x:f>
      </x:c>
      <x:c r="L285" s="26" t="str">
        <x:f>IF(K285="","",C285*IFERROR(VLOOKUP(D285,Method!$A$8:$B$16,2,FALSE),0)+E285*IFERROR(VLOOKUP(F285,Method!$A$8:$B$16,2,FALSE),0)+G285*IFERROR(VLOOKUP(H285,Method!$A$8:$B$16,2,FALSE),0))</x:f>
      </x:c>
      <x:c r="M285" s="26" t="str">
        <x:f>IFERROR(L285*1000000/(Inputs!$B$7*I285),"")</x:f>
      </x:c>
      <x:c r="N285" s="26" t="str">
        <x:f>IF(M285="","",IF(M285&lt;=Inputs!$B$33*0.86,"A",IF(M285&lt;=Inputs!$B$33*0.94,"B",IF(M285&lt;=Inputs!$B$33*1.06,"C",IF(M285&lt;=Inputs!$B$33*1.18,"D","E")))))</x:f>
      </x:c>
    </x:row>
    <x:row r="286">
      <x:c r="A286" s="26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 t="str">
        <x:f>IF(COUNTA(C286,E286,G286)=0,"",SUM(C286,E286,G286))</x:f>
      </x:c>
      <x:c r="L286" s="26" t="str">
        <x:f>IF(K286="","",C286*IFERROR(VLOOKUP(D286,Method!$A$8:$B$16,2,FALSE),0)+E286*IFERROR(VLOOKUP(F286,Method!$A$8:$B$16,2,FALSE),0)+G286*IFERROR(VLOOKUP(H286,Method!$A$8:$B$16,2,FALSE),0))</x:f>
      </x:c>
      <x:c r="M286" s="26" t="str">
        <x:f>IFERROR(L286*1000000/(Inputs!$B$7*I286),"")</x:f>
      </x:c>
      <x:c r="N286" s="26" t="str">
        <x:f>IF(M286="","",IF(M286&lt;=Inputs!$B$33*0.86,"A",IF(M286&lt;=Inputs!$B$33*0.94,"B",IF(M286&lt;=Inputs!$B$33*1.06,"C",IF(M286&lt;=Inputs!$B$33*1.18,"D","E")))))</x:f>
      </x:c>
    </x:row>
    <x:row r="287">
      <x:c r="A287" s="26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 t="str">
        <x:f>IF(COUNTA(C287,E287,G287)=0,"",SUM(C287,E287,G287))</x:f>
      </x:c>
      <x:c r="L287" s="26" t="str">
        <x:f>IF(K287="","",C287*IFERROR(VLOOKUP(D287,Method!$A$8:$B$16,2,FALSE),0)+E287*IFERROR(VLOOKUP(F287,Method!$A$8:$B$16,2,FALSE),0)+G287*IFERROR(VLOOKUP(H287,Method!$A$8:$B$16,2,FALSE),0))</x:f>
      </x:c>
      <x:c r="M287" s="26" t="str">
        <x:f>IFERROR(L287*1000000/(Inputs!$B$7*I287),"")</x:f>
      </x:c>
      <x:c r="N287" s="26" t="str">
        <x:f>IF(M287="","",IF(M287&lt;=Inputs!$B$33*0.86,"A",IF(M287&lt;=Inputs!$B$33*0.94,"B",IF(M287&lt;=Inputs!$B$33*1.06,"C",IF(M287&lt;=Inputs!$B$33*1.18,"D","E")))))</x:f>
      </x:c>
    </x:row>
    <x:row r="288">
      <x:c r="A288" s="26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 t="str">
        <x:f>IF(COUNTA(C288,E288,G288)=0,"",SUM(C288,E288,G288))</x:f>
      </x:c>
      <x:c r="L288" s="26" t="str">
        <x:f>IF(K288="","",C288*IFERROR(VLOOKUP(D288,Method!$A$8:$B$16,2,FALSE),0)+E288*IFERROR(VLOOKUP(F288,Method!$A$8:$B$16,2,FALSE),0)+G288*IFERROR(VLOOKUP(H288,Method!$A$8:$B$16,2,FALSE),0))</x:f>
      </x:c>
      <x:c r="M288" s="26" t="str">
        <x:f>IFERROR(L288*1000000/(Inputs!$B$7*I288),"")</x:f>
      </x:c>
      <x:c r="N288" s="26" t="str">
        <x:f>IF(M288="","",IF(M288&lt;=Inputs!$B$33*0.86,"A",IF(M288&lt;=Inputs!$B$33*0.94,"B",IF(M288&lt;=Inputs!$B$33*1.06,"C",IF(M288&lt;=Inputs!$B$33*1.18,"D","E")))))</x:f>
      </x:c>
    </x:row>
    <x:row r="289">
      <x:c r="A289" s="26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 t="str">
        <x:f>IF(COUNTA(C289,E289,G289)=0,"",SUM(C289,E289,G289))</x:f>
      </x:c>
      <x:c r="L289" s="26" t="str">
        <x:f>IF(K289="","",C289*IFERROR(VLOOKUP(D289,Method!$A$8:$B$16,2,FALSE),0)+E289*IFERROR(VLOOKUP(F289,Method!$A$8:$B$16,2,FALSE),0)+G289*IFERROR(VLOOKUP(H289,Method!$A$8:$B$16,2,FALSE),0))</x:f>
      </x:c>
      <x:c r="M289" s="26" t="str">
        <x:f>IFERROR(L289*1000000/(Inputs!$B$7*I289),"")</x:f>
      </x:c>
      <x:c r="N289" s="26" t="str">
        <x:f>IF(M289="","",IF(M289&lt;=Inputs!$B$33*0.86,"A",IF(M289&lt;=Inputs!$B$33*0.94,"B",IF(M289&lt;=Inputs!$B$33*1.06,"C",IF(M289&lt;=Inputs!$B$33*1.18,"D","E")))))</x:f>
      </x:c>
    </x:row>
    <x:row r="290">
      <x:c r="A290" s="26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 t="str">
        <x:f>IF(COUNTA(C290,E290,G290)=0,"",SUM(C290,E290,G290))</x:f>
      </x:c>
      <x:c r="L290" s="26" t="str">
        <x:f>IF(K290="","",C290*IFERROR(VLOOKUP(D290,Method!$A$8:$B$16,2,FALSE),0)+E290*IFERROR(VLOOKUP(F290,Method!$A$8:$B$16,2,FALSE),0)+G290*IFERROR(VLOOKUP(H290,Method!$A$8:$B$16,2,FALSE),0))</x:f>
      </x:c>
      <x:c r="M290" s="26" t="str">
        <x:f>IFERROR(L290*1000000/(Inputs!$B$7*I290),"")</x:f>
      </x:c>
      <x:c r="N290" s="26" t="str">
        <x:f>IF(M290="","",IF(M290&lt;=Inputs!$B$33*0.86,"A",IF(M290&lt;=Inputs!$B$33*0.94,"B",IF(M290&lt;=Inputs!$B$33*1.06,"C",IF(M290&lt;=Inputs!$B$33*1.18,"D","E")))))</x:f>
      </x:c>
    </x:row>
    <x:row r="291">
      <x:c r="A291" s="26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 t="str">
        <x:f>IF(COUNTA(C291,E291,G291)=0,"",SUM(C291,E291,G291))</x:f>
      </x:c>
      <x:c r="L291" s="26" t="str">
        <x:f>IF(K291="","",C291*IFERROR(VLOOKUP(D291,Method!$A$8:$B$16,2,FALSE),0)+E291*IFERROR(VLOOKUP(F291,Method!$A$8:$B$16,2,FALSE),0)+G291*IFERROR(VLOOKUP(H291,Method!$A$8:$B$16,2,FALSE),0))</x:f>
      </x:c>
      <x:c r="M291" s="26" t="str">
        <x:f>IFERROR(L291*1000000/(Inputs!$B$7*I291),"")</x:f>
      </x:c>
      <x:c r="N291" s="26" t="str">
        <x:f>IF(M291="","",IF(M291&lt;=Inputs!$B$33*0.86,"A",IF(M291&lt;=Inputs!$B$33*0.94,"B",IF(M291&lt;=Inputs!$B$33*1.06,"C",IF(M291&lt;=Inputs!$B$33*1.18,"D","E")))))</x:f>
      </x:c>
    </x:row>
    <x:row r="292">
      <x:c r="A292" s="26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 t="str">
        <x:f>IF(COUNTA(C292,E292,G292)=0,"",SUM(C292,E292,G292))</x:f>
      </x:c>
      <x:c r="L292" s="26" t="str">
        <x:f>IF(K292="","",C292*IFERROR(VLOOKUP(D292,Method!$A$8:$B$16,2,FALSE),0)+E292*IFERROR(VLOOKUP(F292,Method!$A$8:$B$16,2,FALSE),0)+G292*IFERROR(VLOOKUP(H292,Method!$A$8:$B$16,2,FALSE),0))</x:f>
      </x:c>
      <x:c r="M292" s="26" t="str">
        <x:f>IFERROR(L292*1000000/(Inputs!$B$7*I292),"")</x:f>
      </x:c>
      <x:c r="N292" s="26" t="str">
        <x:f>IF(M292="","",IF(M292&lt;=Inputs!$B$33*0.86,"A",IF(M292&lt;=Inputs!$B$33*0.94,"B",IF(M292&lt;=Inputs!$B$33*1.06,"C",IF(M292&lt;=Inputs!$B$33*1.18,"D","E")))))</x:f>
      </x:c>
    </x:row>
    <x:row r="293">
      <x:c r="A293" s="26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 t="str">
        <x:f>IF(COUNTA(C293,E293,G293)=0,"",SUM(C293,E293,G293))</x:f>
      </x:c>
      <x:c r="L293" s="26" t="str">
        <x:f>IF(K293="","",C293*IFERROR(VLOOKUP(D293,Method!$A$8:$B$16,2,FALSE),0)+E293*IFERROR(VLOOKUP(F293,Method!$A$8:$B$16,2,FALSE),0)+G293*IFERROR(VLOOKUP(H293,Method!$A$8:$B$16,2,FALSE),0))</x:f>
      </x:c>
      <x:c r="M293" s="26" t="str">
        <x:f>IFERROR(L293*1000000/(Inputs!$B$7*I293),"")</x:f>
      </x:c>
      <x:c r="N293" s="26" t="str">
        <x:f>IF(M293="","",IF(M293&lt;=Inputs!$B$33*0.86,"A",IF(M293&lt;=Inputs!$B$33*0.94,"B",IF(M293&lt;=Inputs!$B$33*1.06,"C",IF(M293&lt;=Inputs!$B$33*1.18,"D","E")))))</x:f>
      </x:c>
    </x:row>
    <x:row r="294">
      <x:c r="A294" s="26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 t="str">
        <x:f>IF(COUNTA(C294,E294,G294)=0,"",SUM(C294,E294,G294))</x:f>
      </x:c>
      <x:c r="L294" s="26" t="str">
        <x:f>IF(K294="","",C294*IFERROR(VLOOKUP(D294,Method!$A$8:$B$16,2,FALSE),0)+E294*IFERROR(VLOOKUP(F294,Method!$A$8:$B$16,2,FALSE),0)+G294*IFERROR(VLOOKUP(H294,Method!$A$8:$B$16,2,FALSE),0))</x:f>
      </x:c>
      <x:c r="M294" s="26" t="str">
        <x:f>IFERROR(L294*1000000/(Inputs!$B$7*I294),"")</x:f>
      </x:c>
      <x:c r="N294" s="26" t="str">
        <x:f>IF(M294="","",IF(M294&lt;=Inputs!$B$33*0.86,"A",IF(M294&lt;=Inputs!$B$33*0.94,"B",IF(M294&lt;=Inputs!$B$33*1.06,"C",IF(M294&lt;=Inputs!$B$33*1.18,"D","E")))))</x:f>
      </x:c>
    </x:row>
    <x:row r="295">
      <x:c r="A295" s="26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 t="str">
        <x:f>IF(COUNTA(C295,E295,G295)=0,"",SUM(C295,E295,G295))</x:f>
      </x:c>
      <x:c r="L295" s="26" t="str">
        <x:f>IF(K295="","",C295*IFERROR(VLOOKUP(D295,Method!$A$8:$B$16,2,FALSE),0)+E295*IFERROR(VLOOKUP(F295,Method!$A$8:$B$16,2,FALSE),0)+G295*IFERROR(VLOOKUP(H295,Method!$A$8:$B$16,2,FALSE),0))</x:f>
      </x:c>
      <x:c r="M295" s="26" t="str">
        <x:f>IFERROR(L295*1000000/(Inputs!$B$7*I295),"")</x:f>
      </x:c>
      <x:c r="N295" s="26" t="str">
        <x:f>IF(M295="","",IF(M295&lt;=Inputs!$B$33*0.86,"A",IF(M295&lt;=Inputs!$B$33*0.94,"B",IF(M295&lt;=Inputs!$B$33*1.06,"C",IF(M295&lt;=Inputs!$B$33*1.18,"D","E")))))</x:f>
      </x:c>
    </x:row>
    <x:row r="296">
      <x:c r="A296" s="26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 t="str">
        <x:f>IF(COUNTA(C296,E296,G296)=0,"",SUM(C296,E296,G296))</x:f>
      </x:c>
      <x:c r="L296" s="26" t="str">
        <x:f>IF(K296="","",C296*IFERROR(VLOOKUP(D296,Method!$A$8:$B$16,2,FALSE),0)+E296*IFERROR(VLOOKUP(F296,Method!$A$8:$B$16,2,FALSE),0)+G296*IFERROR(VLOOKUP(H296,Method!$A$8:$B$16,2,FALSE),0))</x:f>
      </x:c>
      <x:c r="M296" s="26" t="str">
        <x:f>IFERROR(L296*1000000/(Inputs!$B$7*I296),"")</x:f>
      </x:c>
      <x:c r="N296" s="26" t="str">
        <x:f>IF(M296="","",IF(M296&lt;=Inputs!$B$33*0.86,"A",IF(M296&lt;=Inputs!$B$33*0.94,"B",IF(M296&lt;=Inputs!$B$33*1.06,"C",IF(M296&lt;=Inputs!$B$33*1.18,"D","E")))))</x:f>
      </x:c>
    </x:row>
    <x:row r="297">
      <x:c r="A297" s="26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 t="str">
        <x:f>IF(COUNTA(C297,E297,G297)=0,"",SUM(C297,E297,G297))</x:f>
      </x:c>
      <x:c r="L297" s="26" t="str">
        <x:f>IF(K297="","",C297*IFERROR(VLOOKUP(D297,Method!$A$8:$B$16,2,FALSE),0)+E297*IFERROR(VLOOKUP(F297,Method!$A$8:$B$16,2,FALSE),0)+G297*IFERROR(VLOOKUP(H297,Method!$A$8:$B$16,2,FALSE),0))</x:f>
      </x:c>
      <x:c r="M297" s="26" t="str">
        <x:f>IFERROR(L297*1000000/(Inputs!$B$7*I297),"")</x:f>
      </x:c>
      <x:c r="N297" s="26" t="str">
        <x:f>IF(M297="","",IF(M297&lt;=Inputs!$B$33*0.86,"A",IF(M297&lt;=Inputs!$B$33*0.94,"B",IF(M297&lt;=Inputs!$B$33*1.06,"C",IF(M297&lt;=Inputs!$B$33*1.18,"D","E")))))</x:f>
      </x:c>
    </x:row>
    <x:row r="298">
      <x:c r="A298" s="26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 t="str">
        <x:f>IF(COUNTA(C298,E298,G298)=0,"",SUM(C298,E298,G298))</x:f>
      </x:c>
      <x:c r="L298" s="26" t="str">
        <x:f>IF(K298="","",C298*IFERROR(VLOOKUP(D298,Method!$A$8:$B$16,2,FALSE),0)+E298*IFERROR(VLOOKUP(F298,Method!$A$8:$B$16,2,FALSE),0)+G298*IFERROR(VLOOKUP(H298,Method!$A$8:$B$16,2,FALSE),0))</x:f>
      </x:c>
      <x:c r="M298" s="26" t="str">
        <x:f>IFERROR(L298*1000000/(Inputs!$B$7*I298),"")</x:f>
      </x:c>
      <x:c r="N298" s="26" t="str">
        <x:f>IF(M298="","",IF(M298&lt;=Inputs!$B$33*0.86,"A",IF(M298&lt;=Inputs!$B$33*0.94,"B",IF(M298&lt;=Inputs!$B$33*1.06,"C",IF(M298&lt;=Inputs!$B$33*1.18,"D","E")))))</x:f>
      </x:c>
    </x:row>
    <x:row r="299">
      <x:c r="A299" s="26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 t="str">
        <x:f>IF(COUNTA(C299,E299,G299)=0,"",SUM(C299,E299,G299))</x:f>
      </x:c>
      <x:c r="L299" s="26" t="str">
        <x:f>IF(K299="","",C299*IFERROR(VLOOKUP(D299,Method!$A$8:$B$16,2,FALSE),0)+E299*IFERROR(VLOOKUP(F299,Method!$A$8:$B$16,2,FALSE),0)+G299*IFERROR(VLOOKUP(H299,Method!$A$8:$B$16,2,FALSE),0))</x:f>
      </x:c>
      <x:c r="M299" s="26" t="str">
        <x:f>IFERROR(L299*1000000/(Inputs!$B$7*I299),"")</x:f>
      </x:c>
      <x:c r="N299" s="26" t="str">
        <x:f>IF(M299="","",IF(M299&lt;=Inputs!$B$33*0.86,"A",IF(M299&lt;=Inputs!$B$33*0.94,"B",IF(M299&lt;=Inputs!$B$33*1.06,"C",IF(M299&lt;=Inputs!$B$33*1.18,"D","E")))))</x:f>
      </x:c>
    </x:row>
    <x:row r="300">
      <x:c r="A300" s="26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 t="str">
        <x:f>IF(COUNTA(C300,E300,G300)=0,"",SUM(C300,E300,G300))</x:f>
      </x:c>
      <x:c r="L300" s="26" t="str">
        <x:f>IF(K300="","",C300*IFERROR(VLOOKUP(D300,Method!$A$8:$B$16,2,FALSE),0)+E300*IFERROR(VLOOKUP(F300,Method!$A$8:$B$16,2,FALSE),0)+G300*IFERROR(VLOOKUP(H300,Method!$A$8:$B$16,2,FALSE),0))</x:f>
      </x:c>
      <x:c r="M300" s="26" t="str">
        <x:f>IFERROR(L300*1000000/(Inputs!$B$7*I300),"")</x:f>
      </x:c>
      <x:c r="N300" s="26" t="str">
        <x:f>IF(M300="","",IF(M300&lt;=Inputs!$B$33*0.86,"A",IF(M300&lt;=Inputs!$B$33*0.94,"B",IF(M300&lt;=Inputs!$B$33*1.06,"C",IF(M300&lt;=Inputs!$B$33*1.18,"D","E")))))</x:f>
      </x:c>
    </x:row>
    <x:row r="301">
      <x:c r="A301" s="26"/>
      <x:c r="B301" s="26"/>
      <x:c r="C301" s="26"/>
      <x:c r="D301" s="26"/>
      <x:c r="E301" s="26"/>
      <x:c r="F301" s="26"/>
      <x:c r="G301" s="26"/>
      <x:c r="H301" s="26"/>
      <x:c r="I301" s="26"/>
      <x:c r="J301" s="26"/>
      <x:c r="K301" s="26" t="str">
        <x:f>IF(COUNTA(C301,E301,G301)=0,"",SUM(C301,E301,G301))</x:f>
      </x:c>
      <x:c r="L301" s="26" t="str">
        <x:f>IF(K301="","",C301*IFERROR(VLOOKUP(D301,Method!$A$8:$B$16,2,FALSE),0)+E301*IFERROR(VLOOKUP(F301,Method!$A$8:$B$16,2,FALSE),0)+G301*IFERROR(VLOOKUP(H301,Method!$A$8:$B$16,2,FALSE),0))</x:f>
      </x:c>
      <x:c r="M301" s="26" t="str">
        <x:f>IFERROR(L301*1000000/(Inputs!$B$7*I301),"")</x:f>
      </x:c>
      <x:c r="N301" s="26" t="str">
        <x:f>IF(M301="","",IF(M301&lt;=Inputs!$B$33*0.86,"A",IF(M301&lt;=Inputs!$B$33*0.94,"B",IF(M301&lt;=Inputs!$B$33*1.06,"C",IF(M301&lt;=Inputs!$B$33*1.18,"D","E")))))</x:f>
      </x:c>
    </x:row>
    <x:row r="302">
      <x:c r="A302" s="26"/>
      <x:c r="B302" s="26"/>
      <x:c r="C302" s="26"/>
      <x:c r="D302" s="26"/>
      <x:c r="E302" s="26"/>
      <x:c r="F302" s="26"/>
      <x:c r="G302" s="26"/>
      <x:c r="H302" s="26"/>
      <x:c r="I302" s="26"/>
      <x:c r="J302" s="26"/>
      <x:c r="K302" s="26" t="str">
        <x:f>IF(COUNTA(C302,E302,G302)=0,"",SUM(C302,E302,G302))</x:f>
      </x:c>
      <x:c r="L302" s="26" t="str">
        <x:f>IF(K302="","",C302*IFERROR(VLOOKUP(D302,Method!$A$8:$B$16,2,FALSE),0)+E302*IFERROR(VLOOKUP(F302,Method!$A$8:$B$16,2,FALSE),0)+G302*IFERROR(VLOOKUP(H302,Method!$A$8:$B$16,2,FALSE),0))</x:f>
      </x:c>
      <x:c r="M302" s="26" t="str">
        <x:f>IFERROR(L302*1000000/(Inputs!$B$7*I302),"")</x:f>
      </x:c>
      <x:c r="N302" s="26" t="str">
        <x:f>IF(M302="","",IF(M302&lt;=Inputs!$B$33*0.86,"A",IF(M302&lt;=Inputs!$B$33*0.94,"B",IF(M302&lt;=Inputs!$B$33*1.06,"C",IF(M302&lt;=Inputs!$B$33*1.18,"D","E")))))</x:f>
      </x:c>
    </x:row>
    <x:row r="303">
      <x:c r="A303" s="26"/>
      <x:c r="B303" s="26"/>
      <x:c r="C303" s="26"/>
      <x:c r="D303" s="26"/>
      <x:c r="E303" s="26"/>
      <x:c r="F303" s="26"/>
      <x:c r="G303" s="26"/>
      <x:c r="H303" s="26"/>
      <x:c r="I303" s="26"/>
      <x:c r="J303" s="26"/>
      <x:c r="K303" s="26" t="str">
        <x:f>IF(COUNTA(C303,E303,G303)=0,"",SUM(C303,E303,G303))</x:f>
      </x:c>
      <x:c r="L303" s="26" t="str">
        <x:f>IF(K303="","",C303*IFERROR(VLOOKUP(D303,Method!$A$8:$B$16,2,FALSE),0)+E303*IFERROR(VLOOKUP(F303,Method!$A$8:$B$16,2,FALSE),0)+G303*IFERROR(VLOOKUP(H303,Method!$A$8:$B$16,2,FALSE),0))</x:f>
      </x:c>
      <x:c r="M303" s="26" t="str">
        <x:f>IFERROR(L303*1000000/(Inputs!$B$7*I303),"")</x:f>
      </x:c>
      <x:c r="N303" s="26" t="str">
        <x:f>IF(M303="","",IF(M303&lt;=Inputs!$B$33*0.86,"A",IF(M303&lt;=Inputs!$B$33*0.94,"B",IF(M303&lt;=Inputs!$B$33*1.06,"C",IF(M303&lt;=Inputs!$B$33*1.18,"D","E")))))</x:f>
      </x:c>
    </x:row>
    <x:row r="304">
      <x:c r="A304" s="26"/>
      <x:c r="B304" s="26"/>
      <x:c r="C304" s="26"/>
      <x:c r="D304" s="26"/>
      <x:c r="E304" s="26"/>
      <x:c r="F304" s="26"/>
      <x:c r="G304" s="26"/>
      <x:c r="H304" s="26"/>
      <x:c r="I304" s="26"/>
      <x:c r="J304" s="26"/>
      <x:c r="K304" s="26" t="str">
        <x:f>IF(COUNTA(C304,E304,G304)=0,"",SUM(C304,E304,G304))</x:f>
      </x:c>
      <x:c r="L304" s="26" t="str">
        <x:f>IF(K304="","",C304*IFERROR(VLOOKUP(D304,Method!$A$8:$B$16,2,FALSE),0)+E304*IFERROR(VLOOKUP(F304,Method!$A$8:$B$16,2,FALSE),0)+G304*IFERROR(VLOOKUP(H304,Method!$A$8:$B$16,2,FALSE),0))</x:f>
      </x:c>
      <x:c r="M304" s="26" t="str">
        <x:f>IFERROR(L304*1000000/(Inputs!$B$7*I304),"")</x:f>
      </x:c>
      <x:c r="N304" s="26" t="str">
        <x:f>IF(M304="","",IF(M304&lt;=Inputs!$B$33*0.86,"A",IF(M304&lt;=Inputs!$B$33*0.94,"B",IF(M304&lt;=Inputs!$B$33*1.06,"C",IF(M304&lt;=Inputs!$B$33*1.18,"D","E")))))</x:f>
      </x:c>
    </x:row>
    <x:row r="305">
      <x:c r="A305" s="26"/>
      <x:c r="B305" s="26"/>
      <x:c r="C305" s="26"/>
      <x:c r="D305" s="26"/>
      <x:c r="E305" s="26"/>
      <x:c r="F305" s="26"/>
      <x:c r="G305" s="26"/>
      <x:c r="H305" s="26"/>
      <x:c r="I305" s="26"/>
      <x:c r="J305" s="26"/>
      <x:c r="K305" s="26" t="str">
        <x:f>IF(COUNTA(C305,E305,G305)=0,"",SUM(C305,E305,G305))</x:f>
      </x:c>
      <x:c r="L305" s="26" t="str">
        <x:f>IF(K305="","",C305*IFERROR(VLOOKUP(D305,Method!$A$8:$B$16,2,FALSE),0)+E305*IFERROR(VLOOKUP(F305,Method!$A$8:$B$16,2,FALSE),0)+G305*IFERROR(VLOOKUP(H305,Method!$A$8:$B$16,2,FALSE),0))</x:f>
      </x:c>
      <x:c r="M305" s="26" t="str">
        <x:f>IFERROR(L305*1000000/(Inputs!$B$7*I305),"")</x:f>
      </x:c>
      <x:c r="N305" s="26" t="str">
        <x:f>IF(M305="","",IF(M305&lt;=Inputs!$B$33*0.86,"A",IF(M305&lt;=Inputs!$B$33*0.94,"B",IF(M305&lt;=Inputs!$B$33*1.06,"C",IF(M305&lt;=Inputs!$B$33*1.18,"D","E")))))</x:f>
      </x:c>
    </x:row>
    <x:row r="306">
      <x:c r="A306" s="26"/>
      <x:c r="B306" s="26"/>
      <x:c r="C306" s="26"/>
      <x:c r="D306" s="26"/>
      <x:c r="E306" s="26"/>
      <x:c r="F306" s="26"/>
      <x:c r="G306" s="26"/>
      <x:c r="H306" s="26"/>
      <x:c r="I306" s="26"/>
      <x:c r="J306" s="26"/>
      <x:c r="K306" s="26" t="str">
        <x:f>IF(COUNTA(C306,E306,G306)=0,"",SUM(C306,E306,G306))</x:f>
      </x:c>
      <x:c r="L306" s="26" t="str">
        <x:f>IF(K306="","",C306*IFERROR(VLOOKUP(D306,Method!$A$8:$B$16,2,FALSE),0)+E306*IFERROR(VLOOKUP(F306,Method!$A$8:$B$16,2,FALSE),0)+G306*IFERROR(VLOOKUP(H306,Method!$A$8:$B$16,2,FALSE),0))</x:f>
      </x:c>
      <x:c r="M306" s="26" t="str">
        <x:f>IFERROR(L306*1000000/(Inputs!$B$7*I306),"")</x:f>
      </x:c>
      <x:c r="N306" s="26" t="str">
        <x:f>IF(M306="","",IF(M306&lt;=Inputs!$B$33*0.86,"A",IF(M306&lt;=Inputs!$B$33*0.94,"B",IF(M306&lt;=Inputs!$B$33*1.06,"C",IF(M306&lt;=Inputs!$B$33*1.18,"D","E")))))</x:f>
      </x:c>
    </x:row>
    <x:row r="307">
      <x:c r="A307" s="26"/>
      <x:c r="B307" s="26"/>
      <x:c r="C307" s="26"/>
      <x:c r="D307" s="26"/>
      <x:c r="E307" s="26"/>
      <x:c r="F307" s="26"/>
      <x:c r="G307" s="26"/>
      <x:c r="H307" s="26"/>
      <x:c r="I307" s="26"/>
      <x:c r="J307" s="26"/>
      <x:c r="K307" s="26" t="str">
        <x:f>IF(COUNTA(C307,E307,G307)=0,"",SUM(C307,E307,G307))</x:f>
      </x:c>
      <x:c r="L307" s="26" t="str">
        <x:f>IF(K307="","",C307*IFERROR(VLOOKUP(D307,Method!$A$8:$B$16,2,FALSE),0)+E307*IFERROR(VLOOKUP(F307,Method!$A$8:$B$16,2,FALSE),0)+G307*IFERROR(VLOOKUP(H307,Method!$A$8:$B$16,2,FALSE),0))</x:f>
      </x:c>
      <x:c r="M307" s="26" t="str">
        <x:f>IFERROR(L307*1000000/(Inputs!$B$7*I307),"")</x:f>
      </x:c>
      <x:c r="N307" s="26" t="str">
        <x:f>IF(M307="","",IF(M307&lt;=Inputs!$B$33*0.86,"A",IF(M307&lt;=Inputs!$B$33*0.94,"B",IF(M307&lt;=Inputs!$B$33*1.06,"C",IF(M307&lt;=Inputs!$B$33*1.18,"D","E")))))</x:f>
      </x:c>
    </x:row>
    <x:row r="308">
      <x:c r="A308" s="26"/>
      <x:c r="B308" s="26"/>
      <x:c r="C308" s="26"/>
      <x:c r="D308" s="26"/>
      <x:c r="E308" s="26"/>
      <x:c r="F308" s="26"/>
      <x:c r="G308" s="26"/>
      <x:c r="H308" s="26"/>
      <x:c r="I308" s="26"/>
      <x:c r="J308" s="26"/>
      <x:c r="K308" s="26" t="str">
        <x:f>IF(COUNTA(C308,E308,G308)=0,"",SUM(C308,E308,G308))</x:f>
      </x:c>
      <x:c r="L308" s="26" t="str">
        <x:f>IF(K308="","",C308*IFERROR(VLOOKUP(D308,Method!$A$8:$B$16,2,FALSE),0)+E308*IFERROR(VLOOKUP(F308,Method!$A$8:$B$16,2,FALSE),0)+G308*IFERROR(VLOOKUP(H308,Method!$A$8:$B$16,2,FALSE),0))</x:f>
      </x:c>
      <x:c r="M308" s="26" t="str">
        <x:f>IFERROR(L308*1000000/(Inputs!$B$7*I308),"")</x:f>
      </x:c>
      <x:c r="N308" s="26" t="str">
        <x:f>IF(M308="","",IF(M308&lt;=Inputs!$B$33*0.86,"A",IF(M308&lt;=Inputs!$B$33*0.94,"B",IF(M308&lt;=Inputs!$B$33*1.06,"C",IF(M308&lt;=Inputs!$B$33*1.18,"D","E")))))</x:f>
      </x:c>
    </x:row>
    <x:row r="309">
      <x:c r="A309" s="26"/>
      <x:c r="B309" s="26"/>
      <x:c r="C309" s="26"/>
      <x:c r="D309" s="26"/>
      <x:c r="E309" s="26"/>
      <x:c r="F309" s="26"/>
      <x:c r="G309" s="26"/>
      <x:c r="H309" s="26"/>
      <x:c r="I309" s="26"/>
      <x:c r="J309" s="26"/>
      <x:c r="K309" s="26" t="str">
        <x:f>IF(COUNTA(C309,E309,G309)=0,"",SUM(C309,E309,G309))</x:f>
      </x:c>
      <x:c r="L309" s="26" t="str">
        <x:f>IF(K309="","",C309*IFERROR(VLOOKUP(D309,Method!$A$8:$B$16,2,FALSE),0)+E309*IFERROR(VLOOKUP(F309,Method!$A$8:$B$16,2,FALSE),0)+G309*IFERROR(VLOOKUP(H309,Method!$A$8:$B$16,2,FALSE),0))</x:f>
      </x:c>
      <x:c r="M309" s="26" t="str">
        <x:f>IFERROR(L309*1000000/(Inputs!$B$7*I309),"")</x:f>
      </x:c>
      <x:c r="N309" s="26" t="str">
        <x:f>IF(M309="","",IF(M309&lt;=Inputs!$B$33*0.86,"A",IF(M309&lt;=Inputs!$B$33*0.94,"B",IF(M309&lt;=Inputs!$B$33*1.06,"C",IF(M309&lt;=Inputs!$B$33*1.18,"D","E")))))</x:f>
      </x:c>
    </x:row>
    <x:row r="310">
      <x:c r="A310" s="26"/>
      <x:c r="B310" s="26"/>
      <x:c r="C310" s="26"/>
      <x:c r="D310" s="26"/>
      <x:c r="E310" s="26"/>
      <x:c r="F310" s="26"/>
      <x:c r="G310" s="26"/>
      <x:c r="H310" s="26"/>
      <x:c r="I310" s="26"/>
      <x:c r="J310" s="26"/>
      <x:c r="K310" s="26" t="str">
        <x:f>IF(COUNTA(C310,E310,G310)=0,"",SUM(C310,E310,G310))</x:f>
      </x:c>
      <x:c r="L310" s="26" t="str">
        <x:f>IF(K310="","",C310*IFERROR(VLOOKUP(D310,Method!$A$8:$B$16,2,FALSE),0)+E310*IFERROR(VLOOKUP(F310,Method!$A$8:$B$16,2,FALSE),0)+G310*IFERROR(VLOOKUP(H310,Method!$A$8:$B$16,2,FALSE),0))</x:f>
      </x:c>
      <x:c r="M310" s="26" t="str">
        <x:f>IFERROR(L310*1000000/(Inputs!$B$7*I310),"")</x:f>
      </x:c>
      <x:c r="N310" s="26" t="str">
        <x:f>IF(M310="","",IF(M310&lt;=Inputs!$B$33*0.86,"A",IF(M310&lt;=Inputs!$B$33*0.94,"B",IF(M310&lt;=Inputs!$B$33*1.06,"C",IF(M310&lt;=Inputs!$B$33*1.18,"D","E")))))</x:f>
      </x:c>
    </x:row>
    <x:row r="311">
      <x:c r="A311" s="26"/>
      <x:c r="B311" s="26"/>
      <x:c r="C311" s="26"/>
      <x:c r="D311" s="26"/>
      <x:c r="E311" s="26"/>
      <x:c r="F311" s="26"/>
      <x:c r="G311" s="26"/>
      <x:c r="H311" s="26"/>
      <x:c r="I311" s="26"/>
      <x:c r="J311" s="26"/>
      <x:c r="K311" s="26" t="str">
        <x:f>IF(COUNTA(C311,E311,G311)=0,"",SUM(C311,E311,G311))</x:f>
      </x:c>
      <x:c r="L311" s="26" t="str">
        <x:f>IF(K311="","",C311*IFERROR(VLOOKUP(D311,Method!$A$8:$B$16,2,FALSE),0)+E311*IFERROR(VLOOKUP(F311,Method!$A$8:$B$16,2,FALSE),0)+G311*IFERROR(VLOOKUP(H311,Method!$A$8:$B$16,2,FALSE),0))</x:f>
      </x:c>
      <x:c r="M311" s="26" t="str">
        <x:f>IFERROR(L311*1000000/(Inputs!$B$7*I311),"")</x:f>
      </x:c>
      <x:c r="N311" s="26" t="str">
        <x:f>IF(M311="","",IF(M311&lt;=Inputs!$B$33*0.86,"A",IF(M311&lt;=Inputs!$B$33*0.94,"B",IF(M311&lt;=Inputs!$B$33*1.06,"C",IF(M311&lt;=Inputs!$B$33*1.18,"D","E")))))</x:f>
      </x:c>
    </x:row>
    <x:row r="312">
      <x:c r="A312" s="26"/>
      <x:c r="B312" s="26"/>
      <x:c r="C312" s="26"/>
      <x:c r="D312" s="26"/>
      <x:c r="E312" s="26"/>
      <x:c r="F312" s="26"/>
      <x:c r="G312" s="26"/>
      <x:c r="H312" s="26"/>
      <x:c r="I312" s="26"/>
      <x:c r="J312" s="26"/>
      <x:c r="K312" s="26" t="str">
        <x:f>IF(COUNTA(C312,E312,G312)=0,"",SUM(C312,E312,G312))</x:f>
      </x:c>
      <x:c r="L312" s="26" t="str">
        <x:f>IF(K312="","",C312*IFERROR(VLOOKUP(D312,Method!$A$8:$B$16,2,FALSE),0)+E312*IFERROR(VLOOKUP(F312,Method!$A$8:$B$16,2,FALSE),0)+G312*IFERROR(VLOOKUP(H312,Method!$A$8:$B$16,2,FALSE),0))</x:f>
      </x:c>
      <x:c r="M312" s="26" t="str">
        <x:f>IFERROR(L312*1000000/(Inputs!$B$7*I312),"")</x:f>
      </x:c>
      <x:c r="N312" s="26" t="str">
        <x:f>IF(M312="","",IF(M312&lt;=Inputs!$B$33*0.86,"A",IF(M312&lt;=Inputs!$B$33*0.94,"B",IF(M312&lt;=Inputs!$B$33*1.06,"C",IF(M312&lt;=Inputs!$B$33*1.18,"D","E")))))</x:f>
      </x:c>
    </x:row>
    <x:row r="313">
      <x:c r="A313" s="26"/>
      <x:c r="B313" s="26"/>
      <x:c r="C313" s="26"/>
      <x:c r="D313" s="26"/>
      <x:c r="E313" s="26"/>
      <x:c r="F313" s="26"/>
      <x:c r="G313" s="26"/>
      <x:c r="H313" s="26"/>
      <x:c r="I313" s="26"/>
      <x:c r="J313" s="26"/>
      <x:c r="K313" s="26" t="str">
        <x:f>IF(COUNTA(C313,E313,G313)=0,"",SUM(C313,E313,G313))</x:f>
      </x:c>
      <x:c r="L313" s="26" t="str">
        <x:f>IF(K313="","",C313*IFERROR(VLOOKUP(D313,Method!$A$8:$B$16,2,FALSE),0)+E313*IFERROR(VLOOKUP(F313,Method!$A$8:$B$16,2,FALSE),0)+G313*IFERROR(VLOOKUP(H313,Method!$A$8:$B$16,2,FALSE),0))</x:f>
      </x:c>
      <x:c r="M313" s="26" t="str">
        <x:f>IFERROR(L313*1000000/(Inputs!$B$7*I313),"")</x:f>
      </x:c>
      <x:c r="N313" s="26" t="str">
        <x:f>IF(M313="","",IF(M313&lt;=Inputs!$B$33*0.86,"A",IF(M313&lt;=Inputs!$B$33*0.94,"B",IF(M313&lt;=Inputs!$B$33*1.06,"C",IF(M313&lt;=Inputs!$B$33*1.18,"D","E")))))</x:f>
      </x:c>
    </x:row>
    <x:row r="314">
      <x:c r="A314" s="26"/>
      <x:c r="B314" s="26"/>
      <x:c r="C314" s="26"/>
      <x:c r="D314" s="26"/>
      <x:c r="E314" s="26"/>
      <x:c r="F314" s="26"/>
      <x:c r="G314" s="26"/>
      <x:c r="H314" s="26"/>
      <x:c r="I314" s="26"/>
      <x:c r="J314" s="26"/>
      <x:c r="K314" s="26" t="str">
        <x:f>IF(COUNTA(C314,E314,G314)=0,"",SUM(C314,E314,G314))</x:f>
      </x:c>
      <x:c r="L314" s="26" t="str">
        <x:f>IF(K314="","",C314*IFERROR(VLOOKUP(D314,Method!$A$8:$B$16,2,FALSE),0)+E314*IFERROR(VLOOKUP(F314,Method!$A$8:$B$16,2,FALSE),0)+G314*IFERROR(VLOOKUP(H314,Method!$A$8:$B$16,2,FALSE),0))</x:f>
      </x:c>
      <x:c r="M314" s="26" t="str">
        <x:f>IFERROR(L314*1000000/(Inputs!$B$7*I314),"")</x:f>
      </x:c>
      <x:c r="N314" s="26" t="str">
        <x:f>IF(M314="","",IF(M314&lt;=Inputs!$B$33*0.86,"A",IF(M314&lt;=Inputs!$B$33*0.94,"B",IF(M314&lt;=Inputs!$B$33*1.06,"C",IF(M314&lt;=Inputs!$B$33*1.18,"D","E")))))</x:f>
      </x:c>
    </x:row>
    <x:row r="315">
      <x:c r="A315" s="26"/>
      <x:c r="B315" s="26"/>
      <x:c r="C315" s="26"/>
      <x:c r="D315" s="26"/>
      <x:c r="E315" s="26"/>
      <x:c r="F315" s="26"/>
      <x:c r="G315" s="26"/>
      <x:c r="H315" s="26"/>
      <x:c r="I315" s="26"/>
      <x:c r="J315" s="26"/>
      <x:c r="K315" s="26" t="str">
        <x:f>IF(COUNTA(C315,E315,G315)=0,"",SUM(C315,E315,G315))</x:f>
      </x:c>
      <x:c r="L315" s="26" t="str">
        <x:f>IF(K315="","",C315*IFERROR(VLOOKUP(D315,Method!$A$8:$B$16,2,FALSE),0)+E315*IFERROR(VLOOKUP(F315,Method!$A$8:$B$16,2,FALSE),0)+G315*IFERROR(VLOOKUP(H315,Method!$A$8:$B$16,2,FALSE),0))</x:f>
      </x:c>
      <x:c r="M315" s="26" t="str">
        <x:f>IFERROR(L315*1000000/(Inputs!$B$7*I315),"")</x:f>
      </x:c>
      <x:c r="N315" s="26" t="str">
        <x:f>IF(M315="","",IF(M315&lt;=Inputs!$B$33*0.86,"A",IF(M315&lt;=Inputs!$B$33*0.94,"B",IF(M315&lt;=Inputs!$B$33*1.06,"C",IF(M315&lt;=Inputs!$B$33*1.18,"D","E")))))</x:f>
      </x:c>
    </x:row>
    <x:row r="316">
      <x:c r="A316" s="26"/>
      <x:c r="B316" s="26"/>
      <x:c r="C316" s="26"/>
      <x:c r="D316" s="26"/>
      <x:c r="E316" s="26"/>
      <x:c r="F316" s="26"/>
      <x:c r="G316" s="26"/>
      <x:c r="H316" s="26"/>
      <x:c r="I316" s="26"/>
      <x:c r="J316" s="26"/>
      <x:c r="K316" s="26" t="str">
        <x:f>IF(COUNTA(C316,E316,G316)=0,"",SUM(C316,E316,G316))</x:f>
      </x:c>
      <x:c r="L316" s="26" t="str">
        <x:f>IF(K316="","",C316*IFERROR(VLOOKUP(D316,Method!$A$8:$B$16,2,FALSE),0)+E316*IFERROR(VLOOKUP(F316,Method!$A$8:$B$16,2,FALSE),0)+G316*IFERROR(VLOOKUP(H316,Method!$A$8:$B$16,2,FALSE),0))</x:f>
      </x:c>
      <x:c r="M316" s="26" t="str">
        <x:f>IFERROR(L316*1000000/(Inputs!$B$7*I316),"")</x:f>
      </x:c>
      <x:c r="N316" s="26" t="str">
        <x:f>IF(M316="","",IF(M316&lt;=Inputs!$B$33*0.86,"A",IF(M316&lt;=Inputs!$B$33*0.94,"B",IF(M316&lt;=Inputs!$B$33*1.06,"C",IF(M316&lt;=Inputs!$B$33*1.18,"D","E")))))</x:f>
      </x:c>
    </x:row>
    <x:row r="317">
      <x:c r="A317" s="26"/>
      <x:c r="B317" s="26"/>
      <x:c r="C317" s="26"/>
      <x:c r="D317" s="26"/>
      <x:c r="E317" s="26"/>
      <x:c r="F317" s="26"/>
      <x:c r="G317" s="26"/>
      <x:c r="H317" s="26"/>
      <x:c r="I317" s="26"/>
      <x:c r="J317" s="26"/>
      <x:c r="K317" s="26" t="str">
        <x:f>IF(COUNTA(C317,E317,G317)=0,"",SUM(C317,E317,G317))</x:f>
      </x:c>
      <x:c r="L317" s="26" t="str">
        <x:f>IF(K317="","",C317*IFERROR(VLOOKUP(D317,Method!$A$8:$B$16,2,FALSE),0)+E317*IFERROR(VLOOKUP(F317,Method!$A$8:$B$16,2,FALSE),0)+G317*IFERROR(VLOOKUP(H317,Method!$A$8:$B$16,2,FALSE),0))</x:f>
      </x:c>
      <x:c r="M317" s="26" t="str">
        <x:f>IFERROR(L317*1000000/(Inputs!$B$7*I317),"")</x:f>
      </x:c>
      <x:c r="N317" s="26" t="str">
        <x:f>IF(M317="","",IF(M317&lt;=Inputs!$B$33*0.86,"A",IF(M317&lt;=Inputs!$B$33*0.94,"B",IF(M317&lt;=Inputs!$B$33*1.06,"C",IF(M317&lt;=Inputs!$B$33*1.18,"D","E")))))</x:f>
      </x:c>
    </x:row>
    <x:row r="318">
      <x:c r="A318" s="26"/>
      <x:c r="B318" s="26"/>
      <x:c r="C318" s="26"/>
      <x:c r="D318" s="26"/>
      <x:c r="E318" s="26"/>
      <x:c r="F318" s="26"/>
      <x:c r="G318" s="26"/>
      <x:c r="H318" s="26"/>
      <x:c r="I318" s="26"/>
      <x:c r="J318" s="26"/>
      <x:c r="K318" s="26" t="str">
        <x:f>IF(COUNTA(C318,E318,G318)=0,"",SUM(C318,E318,G318))</x:f>
      </x:c>
      <x:c r="L318" s="26" t="str">
        <x:f>IF(K318="","",C318*IFERROR(VLOOKUP(D318,Method!$A$8:$B$16,2,FALSE),0)+E318*IFERROR(VLOOKUP(F318,Method!$A$8:$B$16,2,FALSE),0)+G318*IFERROR(VLOOKUP(H318,Method!$A$8:$B$16,2,FALSE),0))</x:f>
      </x:c>
      <x:c r="M318" s="26" t="str">
        <x:f>IFERROR(L318*1000000/(Inputs!$B$7*I318),"")</x:f>
      </x:c>
      <x:c r="N318" s="26" t="str">
        <x:f>IF(M318="","",IF(M318&lt;=Inputs!$B$33*0.86,"A",IF(M318&lt;=Inputs!$B$33*0.94,"B",IF(M318&lt;=Inputs!$B$33*1.06,"C",IF(M318&lt;=Inputs!$B$33*1.18,"D","E")))))</x:f>
      </x:c>
    </x:row>
    <x:row r="319">
      <x:c r="A319" s="26"/>
      <x:c r="B319" s="26"/>
      <x:c r="C319" s="26"/>
      <x:c r="D319" s="26"/>
      <x:c r="E319" s="26"/>
      <x:c r="F319" s="26"/>
      <x:c r="G319" s="26"/>
      <x:c r="H319" s="26"/>
      <x:c r="I319" s="26"/>
      <x:c r="J319" s="26"/>
      <x:c r="K319" s="26" t="str">
        <x:f>IF(COUNTA(C319,E319,G319)=0,"",SUM(C319,E319,G319))</x:f>
      </x:c>
      <x:c r="L319" s="26" t="str">
        <x:f>IF(K319="","",C319*IFERROR(VLOOKUP(D319,Method!$A$8:$B$16,2,FALSE),0)+E319*IFERROR(VLOOKUP(F319,Method!$A$8:$B$16,2,FALSE),0)+G319*IFERROR(VLOOKUP(H319,Method!$A$8:$B$16,2,FALSE),0))</x:f>
      </x:c>
      <x:c r="M319" s="26" t="str">
        <x:f>IFERROR(L319*1000000/(Inputs!$B$7*I319),"")</x:f>
      </x:c>
      <x:c r="N319" s="26" t="str">
        <x:f>IF(M319="","",IF(M319&lt;=Inputs!$B$33*0.86,"A",IF(M319&lt;=Inputs!$B$33*0.94,"B",IF(M319&lt;=Inputs!$B$33*1.06,"C",IF(M319&lt;=Inputs!$B$33*1.18,"D","E")))))</x:f>
      </x:c>
    </x:row>
    <x:row r="320">
      <x:c r="A320" s="26"/>
      <x:c r="B320" s="26"/>
      <x:c r="C320" s="26"/>
      <x:c r="D320" s="26"/>
      <x:c r="E320" s="26"/>
      <x:c r="F320" s="26"/>
      <x:c r="G320" s="26"/>
      <x:c r="H320" s="26"/>
      <x:c r="I320" s="26"/>
      <x:c r="J320" s="26"/>
      <x:c r="K320" s="26" t="str">
        <x:f>IF(COUNTA(C320,E320,G320)=0,"",SUM(C320,E320,G320))</x:f>
      </x:c>
      <x:c r="L320" s="26" t="str">
        <x:f>IF(K320="","",C320*IFERROR(VLOOKUP(D320,Method!$A$8:$B$16,2,FALSE),0)+E320*IFERROR(VLOOKUP(F320,Method!$A$8:$B$16,2,FALSE),0)+G320*IFERROR(VLOOKUP(H320,Method!$A$8:$B$16,2,FALSE),0))</x:f>
      </x:c>
      <x:c r="M320" s="26" t="str">
        <x:f>IFERROR(L320*1000000/(Inputs!$B$7*I320),"")</x:f>
      </x:c>
      <x:c r="N320" s="26" t="str">
        <x:f>IF(M320="","",IF(M320&lt;=Inputs!$B$33*0.86,"A",IF(M320&lt;=Inputs!$B$33*0.94,"B",IF(M320&lt;=Inputs!$B$33*1.06,"C",IF(M320&lt;=Inputs!$B$33*1.18,"D","E")))))</x:f>
      </x:c>
    </x:row>
    <x:row r="321">
      <x:c r="A321" s="26"/>
      <x:c r="B321" s="26"/>
      <x:c r="C321" s="26"/>
      <x:c r="D321" s="26"/>
      <x:c r="E321" s="26"/>
      <x:c r="F321" s="26"/>
      <x:c r="G321" s="26"/>
      <x:c r="H321" s="26"/>
      <x:c r="I321" s="26"/>
      <x:c r="J321" s="26"/>
      <x:c r="K321" s="26" t="str">
        <x:f>IF(COUNTA(C321,E321,G321)=0,"",SUM(C321,E321,G321))</x:f>
      </x:c>
      <x:c r="L321" s="26" t="str">
        <x:f>IF(K321="","",C321*IFERROR(VLOOKUP(D321,Method!$A$8:$B$16,2,FALSE),0)+E321*IFERROR(VLOOKUP(F321,Method!$A$8:$B$16,2,FALSE),0)+G321*IFERROR(VLOOKUP(H321,Method!$A$8:$B$16,2,FALSE),0))</x:f>
      </x:c>
      <x:c r="M321" s="26" t="str">
        <x:f>IFERROR(L321*1000000/(Inputs!$B$7*I321),"")</x:f>
      </x:c>
      <x:c r="N321" s="26" t="str">
        <x:f>IF(M321="","",IF(M321&lt;=Inputs!$B$33*0.86,"A",IF(M321&lt;=Inputs!$B$33*0.94,"B",IF(M321&lt;=Inputs!$B$33*1.06,"C",IF(M321&lt;=Inputs!$B$33*1.18,"D","E")))))</x:f>
      </x:c>
    </x:row>
    <x:row r="322">
      <x:c r="A322" s="26"/>
      <x:c r="B322" s="26"/>
      <x:c r="C322" s="26"/>
      <x:c r="D322" s="26"/>
      <x:c r="E322" s="26"/>
      <x:c r="F322" s="26"/>
      <x:c r="G322" s="26"/>
      <x:c r="H322" s="26"/>
      <x:c r="I322" s="26"/>
      <x:c r="J322" s="26"/>
      <x:c r="K322" s="26" t="str">
        <x:f>IF(COUNTA(C322,E322,G322)=0,"",SUM(C322,E322,G322))</x:f>
      </x:c>
      <x:c r="L322" s="26" t="str">
        <x:f>IF(K322="","",C322*IFERROR(VLOOKUP(D322,Method!$A$8:$B$16,2,FALSE),0)+E322*IFERROR(VLOOKUP(F322,Method!$A$8:$B$16,2,FALSE),0)+G322*IFERROR(VLOOKUP(H322,Method!$A$8:$B$16,2,FALSE),0))</x:f>
      </x:c>
      <x:c r="M322" s="26" t="str">
        <x:f>IFERROR(L322*1000000/(Inputs!$B$7*I322),"")</x:f>
      </x:c>
      <x:c r="N322" s="26" t="str">
        <x:f>IF(M322="","",IF(M322&lt;=Inputs!$B$33*0.86,"A",IF(M322&lt;=Inputs!$B$33*0.94,"B",IF(M322&lt;=Inputs!$B$33*1.06,"C",IF(M322&lt;=Inputs!$B$33*1.18,"D","E")))))</x:f>
      </x:c>
    </x:row>
    <x:row r="323">
      <x:c r="A323" s="26"/>
      <x:c r="B323" s="26"/>
      <x:c r="C323" s="26"/>
      <x:c r="D323" s="26"/>
      <x:c r="E323" s="26"/>
      <x:c r="F323" s="26"/>
      <x:c r="G323" s="26"/>
      <x:c r="H323" s="26"/>
      <x:c r="I323" s="26"/>
      <x:c r="J323" s="26"/>
      <x:c r="K323" s="26" t="str">
        <x:f>IF(COUNTA(C323,E323,G323)=0,"",SUM(C323,E323,G323))</x:f>
      </x:c>
      <x:c r="L323" s="26" t="str">
        <x:f>IF(K323="","",C323*IFERROR(VLOOKUP(D323,Method!$A$8:$B$16,2,FALSE),0)+E323*IFERROR(VLOOKUP(F323,Method!$A$8:$B$16,2,FALSE),0)+G323*IFERROR(VLOOKUP(H323,Method!$A$8:$B$16,2,FALSE),0))</x:f>
      </x:c>
      <x:c r="M323" s="26" t="str">
        <x:f>IFERROR(L323*1000000/(Inputs!$B$7*I323),"")</x:f>
      </x:c>
      <x:c r="N323" s="26" t="str">
        <x:f>IF(M323="","",IF(M323&lt;=Inputs!$B$33*0.86,"A",IF(M323&lt;=Inputs!$B$33*0.94,"B",IF(M323&lt;=Inputs!$B$33*1.06,"C",IF(M323&lt;=Inputs!$B$33*1.18,"D","E")))))</x:f>
      </x:c>
    </x:row>
    <x:row r="324">
      <x:c r="A324" s="26"/>
      <x:c r="B324" s="26"/>
      <x:c r="C324" s="26"/>
      <x:c r="D324" s="26"/>
      <x:c r="E324" s="26"/>
      <x:c r="F324" s="26"/>
      <x:c r="G324" s="26"/>
      <x:c r="H324" s="26"/>
      <x:c r="I324" s="26"/>
      <x:c r="J324" s="26"/>
      <x:c r="K324" s="26" t="str">
        <x:f>IF(COUNTA(C324,E324,G324)=0,"",SUM(C324,E324,G324))</x:f>
      </x:c>
      <x:c r="L324" s="26" t="str">
        <x:f>IF(K324="","",C324*IFERROR(VLOOKUP(D324,Method!$A$8:$B$16,2,FALSE),0)+E324*IFERROR(VLOOKUP(F324,Method!$A$8:$B$16,2,FALSE),0)+G324*IFERROR(VLOOKUP(H324,Method!$A$8:$B$16,2,FALSE),0))</x:f>
      </x:c>
      <x:c r="M324" s="26" t="str">
        <x:f>IFERROR(L324*1000000/(Inputs!$B$7*I324),"")</x:f>
      </x:c>
      <x:c r="N324" s="26" t="str">
        <x:f>IF(M324="","",IF(M324&lt;=Inputs!$B$33*0.86,"A",IF(M324&lt;=Inputs!$B$33*0.94,"B",IF(M324&lt;=Inputs!$B$33*1.06,"C",IF(M324&lt;=Inputs!$B$33*1.18,"D","E")))))</x:f>
      </x:c>
    </x:row>
    <x:row r="325">
      <x:c r="A325" s="26"/>
      <x:c r="B325" s="26"/>
      <x:c r="C325" s="26"/>
      <x:c r="D325" s="26"/>
      <x:c r="E325" s="26"/>
      <x:c r="F325" s="26"/>
      <x:c r="G325" s="26"/>
      <x:c r="H325" s="26"/>
      <x:c r="I325" s="26"/>
      <x:c r="J325" s="26"/>
      <x:c r="K325" s="26" t="str">
        <x:f>IF(COUNTA(C325,E325,G325)=0,"",SUM(C325,E325,G325))</x:f>
      </x:c>
      <x:c r="L325" s="26" t="str">
        <x:f>IF(K325="","",C325*IFERROR(VLOOKUP(D325,Method!$A$8:$B$16,2,FALSE),0)+E325*IFERROR(VLOOKUP(F325,Method!$A$8:$B$16,2,FALSE),0)+G325*IFERROR(VLOOKUP(H325,Method!$A$8:$B$16,2,FALSE),0))</x:f>
      </x:c>
      <x:c r="M325" s="26" t="str">
        <x:f>IFERROR(L325*1000000/(Inputs!$B$7*I325),"")</x:f>
      </x:c>
      <x:c r="N325" s="26" t="str">
        <x:f>IF(M325="","",IF(M325&lt;=Inputs!$B$33*0.86,"A",IF(M325&lt;=Inputs!$B$33*0.94,"B",IF(M325&lt;=Inputs!$B$33*1.06,"C",IF(M325&lt;=Inputs!$B$33*1.18,"D","E")))))</x:f>
      </x:c>
    </x:row>
    <x:row r="326">
      <x:c r="A326" s="26"/>
      <x:c r="B326" s="26"/>
      <x:c r="C326" s="26"/>
      <x:c r="D326" s="26"/>
      <x:c r="E326" s="26"/>
      <x:c r="F326" s="26"/>
      <x:c r="G326" s="26"/>
      <x:c r="H326" s="26"/>
      <x:c r="I326" s="26"/>
      <x:c r="J326" s="26"/>
      <x:c r="K326" s="26" t="str">
        <x:f>IF(COUNTA(C326,E326,G326)=0,"",SUM(C326,E326,G326))</x:f>
      </x:c>
      <x:c r="L326" s="26" t="str">
        <x:f>IF(K326="","",C326*IFERROR(VLOOKUP(D326,Method!$A$8:$B$16,2,FALSE),0)+E326*IFERROR(VLOOKUP(F326,Method!$A$8:$B$16,2,FALSE),0)+G326*IFERROR(VLOOKUP(H326,Method!$A$8:$B$16,2,FALSE),0))</x:f>
      </x:c>
      <x:c r="M326" s="26" t="str">
        <x:f>IFERROR(L326*1000000/(Inputs!$B$7*I326),"")</x:f>
      </x:c>
      <x:c r="N326" s="26" t="str">
        <x:f>IF(M326="","",IF(M326&lt;=Inputs!$B$33*0.86,"A",IF(M326&lt;=Inputs!$B$33*0.94,"B",IF(M326&lt;=Inputs!$B$33*1.06,"C",IF(M326&lt;=Inputs!$B$33*1.18,"D","E")))))</x:f>
      </x:c>
    </x:row>
    <x:row r="327">
      <x:c r="A327" s="26"/>
      <x:c r="B327" s="26"/>
      <x:c r="C327" s="26"/>
      <x:c r="D327" s="26"/>
      <x:c r="E327" s="26"/>
      <x:c r="F327" s="26"/>
      <x:c r="G327" s="26"/>
      <x:c r="H327" s="26"/>
      <x:c r="I327" s="26"/>
      <x:c r="J327" s="26"/>
      <x:c r="K327" s="26" t="str">
        <x:f>IF(COUNTA(C327,E327,G327)=0,"",SUM(C327,E327,G327))</x:f>
      </x:c>
      <x:c r="L327" s="26" t="str">
        <x:f>IF(K327="","",C327*IFERROR(VLOOKUP(D327,Method!$A$8:$B$16,2,FALSE),0)+E327*IFERROR(VLOOKUP(F327,Method!$A$8:$B$16,2,FALSE),0)+G327*IFERROR(VLOOKUP(H327,Method!$A$8:$B$16,2,FALSE),0))</x:f>
      </x:c>
      <x:c r="M327" s="26" t="str">
        <x:f>IFERROR(L327*1000000/(Inputs!$B$7*I327),"")</x:f>
      </x:c>
      <x:c r="N327" s="26" t="str">
        <x:f>IF(M327="","",IF(M327&lt;=Inputs!$B$33*0.86,"A",IF(M327&lt;=Inputs!$B$33*0.94,"B",IF(M327&lt;=Inputs!$B$33*1.06,"C",IF(M327&lt;=Inputs!$B$33*1.18,"D","E")))))</x:f>
      </x:c>
    </x:row>
    <x:row r="328">
      <x:c r="A328" s="26"/>
      <x:c r="B328" s="26"/>
      <x:c r="C328" s="26"/>
      <x:c r="D328" s="26"/>
      <x:c r="E328" s="26"/>
      <x:c r="F328" s="26"/>
      <x:c r="G328" s="26"/>
      <x:c r="H328" s="26"/>
      <x:c r="I328" s="26"/>
      <x:c r="J328" s="26"/>
      <x:c r="K328" s="26" t="str">
        <x:f>IF(COUNTA(C328,E328,G328)=0,"",SUM(C328,E328,G328))</x:f>
      </x:c>
      <x:c r="L328" s="26" t="str">
        <x:f>IF(K328="","",C328*IFERROR(VLOOKUP(D328,Method!$A$8:$B$16,2,FALSE),0)+E328*IFERROR(VLOOKUP(F328,Method!$A$8:$B$16,2,FALSE),0)+G328*IFERROR(VLOOKUP(H328,Method!$A$8:$B$16,2,FALSE),0))</x:f>
      </x:c>
      <x:c r="M328" s="26" t="str">
        <x:f>IFERROR(L328*1000000/(Inputs!$B$7*I328),"")</x:f>
      </x:c>
      <x:c r="N328" s="26" t="str">
        <x:f>IF(M328="","",IF(M328&lt;=Inputs!$B$33*0.86,"A",IF(M328&lt;=Inputs!$B$33*0.94,"B",IF(M328&lt;=Inputs!$B$33*1.06,"C",IF(M328&lt;=Inputs!$B$33*1.18,"D","E")))))</x:f>
      </x:c>
    </x:row>
    <x:row r="329">
      <x:c r="A329" s="26"/>
      <x:c r="B329" s="26"/>
      <x:c r="C329" s="26"/>
      <x:c r="D329" s="26"/>
      <x:c r="E329" s="26"/>
      <x:c r="F329" s="26"/>
      <x:c r="G329" s="26"/>
      <x:c r="H329" s="26"/>
      <x:c r="I329" s="26"/>
      <x:c r="J329" s="26"/>
      <x:c r="K329" s="26" t="str">
        <x:f>IF(COUNTA(C329,E329,G329)=0,"",SUM(C329,E329,G329))</x:f>
      </x:c>
      <x:c r="L329" s="26" t="str">
        <x:f>IF(K329="","",C329*IFERROR(VLOOKUP(D329,Method!$A$8:$B$16,2,FALSE),0)+E329*IFERROR(VLOOKUP(F329,Method!$A$8:$B$16,2,FALSE),0)+G329*IFERROR(VLOOKUP(H329,Method!$A$8:$B$16,2,FALSE),0))</x:f>
      </x:c>
      <x:c r="M329" s="26" t="str">
        <x:f>IFERROR(L329*1000000/(Inputs!$B$7*I329),"")</x:f>
      </x:c>
      <x:c r="N329" s="26" t="str">
        <x:f>IF(M329="","",IF(M329&lt;=Inputs!$B$33*0.86,"A",IF(M329&lt;=Inputs!$B$33*0.94,"B",IF(M329&lt;=Inputs!$B$33*1.06,"C",IF(M329&lt;=Inputs!$B$33*1.18,"D","E")))))</x:f>
      </x:c>
    </x:row>
    <x:row r="330">
      <x:c r="A330" s="26"/>
      <x:c r="B330" s="26"/>
      <x:c r="C330" s="26"/>
      <x:c r="D330" s="26"/>
      <x:c r="E330" s="26"/>
      <x:c r="F330" s="26"/>
      <x:c r="G330" s="26"/>
      <x:c r="H330" s="26"/>
      <x:c r="I330" s="26"/>
      <x:c r="J330" s="26"/>
      <x:c r="K330" s="26" t="str">
        <x:f>IF(COUNTA(C330,E330,G330)=0,"",SUM(C330,E330,G330))</x:f>
      </x:c>
      <x:c r="L330" s="26" t="str">
        <x:f>IF(K330="","",C330*IFERROR(VLOOKUP(D330,Method!$A$8:$B$16,2,FALSE),0)+E330*IFERROR(VLOOKUP(F330,Method!$A$8:$B$16,2,FALSE),0)+G330*IFERROR(VLOOKUP(H330,Method!$A$8:$B$16,2,FALSE),0))</x:f>
      </x:c>
      <x:c r="M330" s="26" t="str">
        <x:f>IFERROR(L330*1000000/(Inputs!$B$7*I330),"")</x:f>
      </x:c>
      <x:c r="N330" s="26" t="str">
        <x:f>IF(M330="","",IF(M330&lt;=Inputs!$B$33*0.86,"A",IF(M330&lt;=Inputs!$B$33*0.94,"B",IF(M330&lt;=Inputs!$B$33*1.06,"C",IF(M330&lt;=Inputs!$B$33*1.18,"D","E")))))</x:f>
      </x:c>
    </x:row>
    <x:row r="331">
      <x:c r="A331" s="26"/>
      <x:c r="B331" s="26"/>
      <x:c r="C331" s="26"/>
      <x:c r="D331" s="26"/>
      <x:c r="E331" s="26"/>
      <x:c r="F331" s="26"/>
      <x:c r="G331" s="26"/>
      <x:c r="H331" s="26"/>
      <x:c r="I331" s="26"/>
      <x:c r="J331" s="26"/>
      <x:c r="K331" s="26" t="str">
        <x:f>IF(COUNTA(C331,E331,G331)=0,"",SUM(C331,E331,G331))</x:f>
      </x:c>
      <x:c r="L331" s="26" t="str">
        <x:f>IF(K331="","",C331*IFERROR(VLOOKUP(D331,Method!$A$8:$B$16,2,FALSE),0)+E331*IFERROR(VLOOKUP(F331,Method!$A$8:$B$16,2,FALSE),0)+G331*IFERROR(VLOOKUP(H331,Method!$A$8:$B$16,2,FALSE),0))</x:f>
      </x:c>
      <x:c r="M331" s="26" t="str">
        <x:f>IFERROR(L331*1000000/(Inputs!$B$7*I331),"")</x:f>
      </x:c>
      <x:c r="N331" s="26" t="str">
        <x:f>IF(M331="","",IF(M331&lt;=Inputs!$B$33*0.86,"A",IF(M331&lt;=Inputs!$B$33*0.94,"B",IF(M331&lt;=Inputs!$B$33*1.06,"C",IF(M331&lt;=Inputs!$B$33*1.18,"D","E")))))</x:f>
      </x:c>
    </x:row>
    <x:row r="332">
      <x:c r="A332" s="26"/>
      <x:c r="B332" s="26"/>
      <x:c r="C332" s="26"/>
      <x:c r="D332" s="26"/>
      <x:c r="E332" s="26"/>
      <x:c r="F332" s="26"/>
      <x:c r="G332" s="26"/>
      <x:c r="H332" s="26"/>
      <x:c r="I332" s="26"/>
      <x:c r="J332" s="26"/>
      <x:c r="K332" s="26" t="str">
        <x:f>IF(COUNTA(C332,E332,G332)=0,"",SUM(C332,E332,G332))</x:f>
      </x:c>
      <x:c r="L332" s="26" t="str">
        <x:f>IF(K332="","",C332*IFERROR(VLOOKUP(D332,Method!$A$8:$B$16,2,FALSE),0)+E332*IFERROR(VLOOKUP(F332,Method!$A$8:$B$16,2,FALSE),0)+G332*IFERROR(VLOOKUP(H332,Method!$A$8:$B$16,2,FALSE),0))</x:f>
      </x:c>
      <x:c r="M332" s="26" t="str">
        <x:f>IFERROR(L332*1000000/(Inputs!$B$7*I332),"")</x:f>
      </x:c>
      <x:c r="N332" s="26" t="str">
        <x:f>IF(M332="","",IF(M332&lt;=Inputs!$B$33*0.86,"A",IF(M332&lt;=Inputs!$B$33*0.94,"B",IF(M332&lt;=Inputs!$B$33*1.06,"C",IF(M332&lt;=Inputs!$B$33*1.18,"D","E")))))</x:f>
      </x:c>
    </x:row>
    <x:row r="333">
      <x:c r="A333" s="26"/>
      <x:c r="B333" s="26"/>
      <x:c r="C333" s="26"/>
      <x:c r="D333" s="26"/>
      <x:c r="E333" s="26"/>
      <x:c r="F333" s="26"/>
      <x:c r="G333" s="26"/>
      <x:c r="H333" s="26"/>
      <x:c r="I333" s="26"/>
      <x:c r="J333" s="26"/>
      <x:c r="K333" s="26" t="str">
        <x:f>IF(COUNTA(C333,E333,G333)=0,"",SUM(C333,E333,G333))</x:f>
      </x:c>
      <x:c r="L333" s="26" t="str">
        <x:f>IF(K333="","",C333*IFERROR(VLOOKUP(D333,Method!$A$8:$B$16,2,FALSE),0)+E333*IFERROR(VLOOKUP(F333,Method!$A$8:$B$16,2,FALSE),0)+G333*IFERROR(VLOOKUP(H333,Method!$A$8:$B$16,2,FALSE),0))</x:f>
      </x:c>
      <x:c r="M333" s="26" t="str">
        <x:f>IFERROR(L333*1000000/(Inputs!$B$7*I333),"")</x:f>
      </x:c>
      <x:c r="N333" s="26" t="str">
        <x:f>IF(M333="","",IF(M333&lt;=Inputs!$B$33*0.86,"A",IF(M333&lt;=Inputs!$B$33*0.94,"B",IF(M333&lt;=Inputs!$B$33*1.06,"C",IF(M333&lt;=Inputs!$B$33*1.18,"D","E")))))</x:f>
      </x:c>
    </x:row>
    <x:row r="334">
      <x:c r="A334" s="26"/>
      <x:c r="B334" s="26"/>
      <x:c r="C334" s="26"/>
      <x:c r="D334" s="26"/>
      <x:c r="E334" s="26"/>
      <x:c r="F334" s="26"/>
      <x:c r="G334" s="26"/>
      <x:c r="H334" s="26"/>
      <x:c r="I334" s="26"/>
      <x:c r="J334" s="26"/>
      <x:c r="K334" s="26" t="str">
        <x:f>IF(COUNTA(C334,E334,G334)=0,"",SUM(C334,E334,G334))</x:f>
      </x:c>
      <x:c r="L334" s="26" t="str">
        <x:f>IF(K334="","",C334*IFERROR(VLOOKUP(D334,Method!$A$8:$B$16,2,FALSE),0)+E334*IFERROR(VLOOKUP(F334,Method!$A$8:$B$16,2,FALSE),0)+G334*IFERROR(VLOOKUP(H334,Method!$A$8:$B$16,2,FALSE),0))</x:f>
      </x:c>
      <x:c r="M334" s="26" t="str">
        <x:f>IFERROR(L334*1000000/(Inputs!$B$7*I334),"")</x:f>
      </x:c>
      <x:c r="N334" s="26" t="str">
        <x:f>IF(M334="","",IF(M334&lt;=Inputs!$B$33*0.86,"A",IF(M334&lt;=Inputs!$B$33*0.94,"B",IF(M334&lt;=Inputs!$B$33*1.06,"C",IF(M334&lt;=Inputs!$B$33*1.18,"D","E")))))</x:f>
      </x:c>
    </x:row>
    <x:row r="335">
      <x:c r="A335" s="26"/>
      <x:c r="B335" s="26"/>
      <x:c r="C335" s="26"/>
      <x:c r="D335" s="26"/>
      <x:c r="E335" s="26"/>
      <x:c r="F335" s="26"/>
      <x:c r="G335" s="26"/>
      <x:c r="H335" s="26"/>
      <x:c r="I335" s="26"/>
      <x:c r="J335" s="26"/>
      <x:c r="K335" s="26" t="str">
        <x:f>IF(COUNTA(C335,E335,G335)=0,"",SUM(C335,E335,G335))</x:f>
      </x:c>
      <x:c r="L335" s="26" t="str">
        <x:f>IF(K335="","",C335*IFERROR(VLOOKUP(D335,Method!$A$8:$B$16,2,FALSE),0)+E335*IFERROR(VLOOKUP(F335,Method!$A$8:$B$16,2,FALSE),0)+G335*IFERROR(VLOOKUP(H335,Method!$A$8:$B$16,2,FALSE),0))</x:f>
      </x:c>
      <x:c r="M335" s="26" t="str">
        <x:f>IFERROR(L335*1000000/(Inputs!$B$7*I335),"")</x:f>
      </x:c>
      <x:c r="N335" s="26" t="str">
        <x:f>IF(M335="","",IF(M335&lt;=Inputs!$B$33*0.86,"A",IF(M335&lt;=Inputs!$B$33*0.94,"B",IF(M335&lt;=Inputs!$B$33*1.06,"C",IF(M335&lt;=Inputs!$B$33*1.18,"D","E")))))</x:f>
      </x:c>
    </x:row>
    <x:row r="336">
      <x:c r="A336" s="26"/>
      <x:c r="B336" s="26"/>
      <x:c r="C336" s="26"/>
      <x:c r="D336" s="26"/>
      <x:c r="E336" s="26"/>
      <x:c r="F336" s="26"/>
      <x:c r="G336" s="26"/>
      <x:c r="H336" s="26"/>
      <x:c r="I336" s="26"/>
      <x:c r="J336" s="26"/>
      <x:c r="K336" s="26" t="str">
        <x:f>IF(COUNTA(C336,E336,G336)=0,"",SUM(C336,E336,G336))</x:f>
      </x:c>
      <x:c r="L336" s="26" t="str">
        <x:f>IF(K336="","",C336*IFERROR(VLOOKUP(D336,Method!$A$8:$B$16,2,FALSE),0)+E336*IFERROR(VLOOKUP(F336,Method!$A$8:$B$16,2,FALSE),0)+G336*IFERROR(VLOOKUP(H336,Method!$A$8:$B$16,2,FALSE),0))</x:f>
      </x:c>
      <x:c r="M336" s="26" t="str">
        <x:f>IFERROR(L336*1000000/(Inputs!$B$7*I336),"")</x:f>
      </x:c>
      <x:c r="N336" s="26" t="str">
        <x:f>IF(M336="","",IF(M336&lt;=Inputs!$B$33*0.86,"A",IF(M336&lt;=Inputs!$B$33*0.94,"B",IF(M336&lt;=Inputs!$B$33*1.06,"C",IF(M336&lt;=Inputs!$B$33*1.18,"D","E")))))</x:f>
      </x:c>
    </x:row>
    <x:row r="337">
      <x:c r="A337" s="26"/>
      <x:c r="B337" s="26"/>
      <x:c r="C337" s="26"/>
      <x:c r="D337" s="26"/>
      <x:c r="E337" s="26"/>
      <x:c r="F337" s="26"/>
      <x:c r="G337" s="26"/>
      <x:c r="H337" s="26"/>
      <x:c r="I337" s="26"/>
      <x:c r="J337" s="26"/>
      <x:c r="K337" s="26" t="str">
        <x:f>IF(COUNTA(C337,E337,G337)=0,"",SUM(C337,E337,G337))</x:f>
      </x:c>
      <x:c r="L337" s="26" t="str">
        <x:f>IF(K337="","",C337*IFERROR(VLOOKUP(D337,Method!$A$8:$B$16,2,FALSE),0)+E337*IFERROR(VLOOKUP(F337,Method!$A$8:$B$16,2,FALSE),0)+G337*IFERROR(VLOOKUP(H337,Method!$A$8:$B$16,2,FALSE),0))</x:f>
      </x:c>
      <x:c r="M337" s="26" t="str">
        <x:f>IFERROR(L337*1000000/(Inputs!$B$7*I337),"")</x:f>
      </x:c>
      <x:c r="N337" s="26" t="str">
        <x:f>IF(M337="","",IF(M337&lt;=Inputs!$B$33*0.86,"A",IF(M337&lt;=Inputs!$B$33*0.94,"B",IF(M337&lt;=Inputs!$B$33*1.06,"C",IF(M337&lt;=Inputs!$B$33*1.18,"D","E")))))</x:f>
      </x:c>
    </x:row>
    <x:row r="338">
      <x:c r="A338" s="26"/>
      <x:c r="B338" s="26"/>
      <x:c r="C338" s="26"/>
      <x:c r="D338" s="26"/>
      <x:c r="E338" s="26"/>
      <x:c r="F338" s="26"/>
      <x:c r="G338" s="26"/>
      <x:c r="H338" s="26"/>
      <x:c r="I338" s="26"/>
      <x:c r="J338" s="26"/>
      <x:c r="K338" s="26" t="str">
        <x:f>IF(COUNTA(C338,E338,G338)=0,"",SUM(C338,E338,G338))</x:f>
      </x:c>
      <x:c r="L338" s="26" t="str">
        <x:f>IF(K338="","",C338*IFERROR(VLOOKUP(D338,Method!$A$8:$B$16,2,FALSE),0)+E338*IFERROR(VLOOKUP(F338,Method!$A$8:$B$16,2,FALSE),0)+G338*IFERROR(VLOOKUP(H338,Method!$A$8:$B$16,2,FALSE),0))</x:f>
      </x:c>
      <x:c r="M338" s="26" t="str">
        <x:f>IFERROR(L338*1000000/(Inputs!$B$7*I338),"")</x:f>
      </x:c>
      <x:c r="N338" s="26" t="str">
        <x:f>IF(M338="","",IF(M338&lt;=Inputs!$B$33*0.86,"A",IF(M338&lt;=Inputs!$B$33*0.94,"B",IF(M338&lt;=Inputs!$B$33*1.06,"C",IF(M338&lt;=Inputs!$B$33*1.18,"D","E")))))</x:f>
      </x:c>
    </x:row>
    <x:row r="339">
      <x:c r="A339" s="26"/>
      <x:c r="B339" s="26"/>
      <x:c r="C339" s="26"/>
      <x:c r="D339" s="26"/>
      <x:c r="E339" s="26"/>
      <x:c r="F339" s="26"/>
      <x:c r="G339" s="26"/>
      <x:c r="H339" s="26"/>
      <x:c r="I339" s="26"/>
      <x:c r="J339" s="26"/>
      <x:c r="K339" s="26" t="str">
        <x:f>IF(COUNTA(C339,E339,G339)=0,"",SUM(C339,E339,G339))</x:f>
      </x:c>
      <x:c r="L339" s="26" t="str">
        <x:f>IF(K339="","",C339*IFERROR(VLOOKUP(D339,Method!$A$8:$B$16,2,FALSE),0)+E339*IFERROR(VLOOKUP(F339,Method!$A$8:$B$16,2,FALSE),0)+G339*IFERROR(VLOOKUP(H339,Method!$A$8:$B$16,2,FALSE),0))</x:f>
      </x:c>
      <x:c r="M339" s="26" t="str">
        <x:f>IFERROR(L339*1000000/(Inputs!$B$7*I339),"")</x:f>
      </x:c>
      <x:c r="N339" s="26" t="str">
        <x:f>IF(M339="","",IF(M339&lt;=Inputs!$B$33*0.86,"A",IF(M339&lt;=Inputs!$B$33*0.94,"B",IF(M339&lt;=Inputs!$B$33*1.06,"C",IF(M339&lt;=Inputs!$B$33*1.18,"D","E")))))</x:f>
      </x:c>
    </x:row>
    <x:row r="340">
      <x:c r="A340" s="26"/>
      <x:c r="B340" s="26"/>
      <x:c r="C340" s="26"/>
      <x:c r="D340" s="26"/>
      <x:c r="E340" s="26"/>
      <x:c r="F340" s="26"/>
      <x:c r="G340" s="26"/>
      <x:c r="H340" s="26"/>
      <x:c r="I340" s="26"/>
      <x:c r="J340" s="26"/>
      <x:c r="K340" s="26" t="str">
        <x:f>IF(COUNTA(C340,E340,G340)=0,"",SUM(C340,E340,G340))</x:f>
      </x:c>
      <x:c r="L340" s="26" t="str">
        <x:f>IF(K340="","",C340*IFERROR(VLOOKUP(D340,Method!$A$8:$B$16,2,FALSE),0)+E340*IFERROR(VLOOKUP(F340,Method!$A$8:$B$16,2,FALSE),0)+G340*IFERROR(VLOOKUP(H340,Method!$A$8:$B$16,2,FALSE),0))</x:f>
      </x:c>
      <x:c r="M340" s="26" t="str">
        <x:f>IFERROR(L340*1000000/(Inputs!$B$7*I340),"")</x:f>
      </x:c>
      <x:c r="N340" s="26" t="str">
        <x:f>IF(M340="","",IF(M340&lt;=Inputs!$B$33*0.86,"A",IF(M340&lt;=Inputs!$B$33*0.94,"B",IF(M340&lt;=Inputs!$B$33*1.06,"C",IF(M340&lt;=Inputs!$B$33*1.18,"D","E")))))</x:f>
      </x:c>
    </x:row>
    <x:row r="341">
      <x:c r="A341" s="26"/>
      <x:c r="B341" s="26"/>
      <x:c r="C341" s="26"/>
      <x:c r="D341" s="26"/>
      <x:c r="E341" s="26"/>
      <x:c r="F341" s="26"/>
      <x:c r="G341" s="26"/>
      <x:c r="H341" s="26"/>
      <x:c r="I341" s="26"/>
      <x:c r="J341" s="26"/>
      <x:c r="K341" s="26" t="str">
        <x:f>IF(COUNTA(C341,E341,G341)=0,"",SUM(C341,E341,G341))</x:f>
      </x:c>
      <x:c r="L341" s="26" t="str">
        <x:f>IF(K341="","",C341*IFERROR(VLOOKUP(D341,Method!$A$8:$B$16,2,FALSE),0)+E341*IFERROR(VLOOKUP(F341,Method!$A$8:$B$16,2,FALSE),0)+G341*IFERROR(VLOOKUP(H341,Method!$A$8:$B$16,2,FALSE),0))</x:f>
      </x:c>
      <x:c r="M341" s="26" t="str">
        <x:f>IFERROR(L341*1000000/(Inputs!$B$7*I341),"")</x:f>
      </x:c>
      <x:c r="N341" s="26" t="str">
        <x:f>IF(M341="","",IF(M341&lt;=Inputs!$B$33*0.86,"A",IF(M341&lt;=Inputs!$B$33*0.94,"B",IF(M341&lt;=Inputs!$B$33*1.06,"C",IF(M341&lt;=Inputs!$B$33*1.18,"D","E")))))</x:f>
      </x:c>
    </x:row>
    <x:row r="342">
      <x:c r="A342" s="26"/>
      <x:c r="B342" s="26"/>
      <x:c r="C342" s="26"/>
      <x:c r="D342" s="26"/>
      <x:c r="E342" s="26"/>
      <x:c r="F342" s="26"/>
      <x:c r="G342" s="26"/>
      <x:c r="H342" s="26"/>
      <x:c r="I342" s="26"/>
      <x:c r="J342" s="26"/>
      <x:c r="K342" s="26" t="str">
        <x:f>IF(COUNTA(C342,E342,G342)=0,"",SUM(C342,E342,G342))</x:f>
      </x:c>
      <x:c r="L342" s="26" t="str">
        <x:f>IF(K342="","",C342*IFERROR(VLOOKUP(D342,Method!$A$8:$B$16,2,FALSE),0)+E342*IFERROR(VLOOKUP(F342,Method!$A$8:$B$16,2,FALSE),0)+G342*IFERROR(VLOOKUP(H342,Method!$A$8:$B$16,2,FALSE),0))</x:f>
      </x:c>
      <x:c r="M342" s="26" t="str">
        <x:f>IFERROR(L342*1000000/(Inputs!$B$7*I342),"")</x:f>
      </x:c>
      <x:c r="N342" s="26" t="str">
        <x:f>IF(M342="","",IF(M342&lt;=Inputs!$B$33*0.86,"A",IF(M342&lt;=Inputs!$B$33*0.94,"B",IF(M342&lt;=Inputs!$B$33*1.06,"C",IF(M342&lt;=Inputs!$B$33*1.18,"D","E")))))</x:f>
      </x:c>
    </x:row>
    <x:row r="343">
      <x:c r="A343" s="26"/>
      <x:c r="B343" s="26"/>
      <x:c r="C343" s="26"/>
      <x:c r="D343" s="26"/>
      <x:c r="E343" s="26"/>
      <x:c r="F343" s="26"/>
      <x:c r="G343" s="26"/>
      <x:c r="H343" s="26"/>
      <x:c r="I343" s="26"/>
      <x:c r="J343" s="26"/>
      <x:c r="K343" s="26" t="str">
        <x:f>IF(COUNTA(C343,E343,G343)=0,"",SUM(C343,E343,G343))</x:f>
      </x:c>
      <x:c r="L343" s="26" t="str">
        <x:f>IF(K343="","",C343*IFERROR(VLOOKUP(D343,Method!$A$8:$B$16,2,FALSE),0)+E343*IFERROR(VLOOKUP(F343,Method!$A$8:$B$16,2,FALSE),0)+G343*IFERROR(VLOOKUP(H343,Method!$A$8:$B$16,2,FALSE),0))</x:f>
      </x:c>
      <x:c r="M343" s="26" t="str">
        <x:f>IFERROR(L343*1000000/(Inputs!$B$7*I343),"")</x:f>
      </x:c>
      <x:c r="N343" s="26" t="str">
        <x:f>IF(M343="","",IF(M343&lt;=Inputs!$B$33*0.86,"A",IF(M343&lt;=Inputs!$B$33*0.94,"B",IF(M343&lt;=Inputs!$B$33*1.06,"C",IF(M343&lt;=Inputs!$B$33*1.18,"D","E")))))</x:f>
      </x:c>
    </x:row>
    <x:row r="344">
      <x:c r="A344" s="26"/>
      <x:c r="B344" s="26"/>
      <x:c r="C344" s="26"/>
      <x:c r="D344" s="26"/>
      <x:c r="E344" s="26"/>
      <x:c r="F344" s="26"/>
      <x:c r="G344" s="26"/>
      <x:c r="H344" s="26"/>
      <x:c r="I344" s="26"/>
      <x:c r="J344" s="26"/>
      <x:c r="K344" s="26" t="str">
        <x:f>IF(COUNTA(C344,E344,G344)=0,"",SUM(C344,E344,G344))</x:f>
      </x:c>
      <x:c r="L344" s="26" t="str">
        <x:f>IF(K344="","",C344*IFERROR(VLOOKUP(D344,Method!$A$8:$B$16,2,FALSE),0)+E344*IFERROR(VLOOKUP(F344,Method!$A$8:$B$16,2,FALSE),0)+G344*IFERROR(VLOOKUP(H344,Method!$A$8:$B$16,2,FALSE),0))</x:f>
      </x:c>
      <x:c r="M344" s="26" t="str">
        <x:f>IFERROR(L344*1000000/(Inputs!$B$7*I344),"")</x:f>
      </x:c>
      <x:c r="N344" s="26" t="str">
        <x:f>IF(M344="","",IF(M344&lt;=Inputs!$B$33*0.86,"A",IF(M344&lt;=Inputs!$B$33*0.94,"B",IF(M344&lt;=Inputs!$B$33*1.06,"C",IF(M344&lt;=Inputs!$B$33*1.18,"D","E")))))</x:f>
      </x:c>
    </x:row>
    <x:row r="345">
      <x:c r="A345" s="26"/>
      <x:c r="B345" s="26"/>
      <x:c r="C345" s="26"/>
      <x:c r="D345" s="26"/>
      <x:c r="E345" s="26"/>
      <x:c r="F345" s="26"/>
      <x:c r="G345" s="26"/>
      <x:c r="H345" s="26"/>
      <x:c r="I345" s="26"/>
      <x:c r="J345" s="26"/>
      <x:c r="K345" s="26" t="str">
        <x:f>IF(COUNTA(C345,E345,G345)=0,"",SUM(C345,E345,G345))</x:f>
      </x:c>
      <x:c r="L345" s="26" t="str">
        <x:f>IF(K345="","",C345*IFERROR(VLOOKUP(D345,Method!$A$8:$B$16,2,FALSE),0)+E345*IFERROR(VLOOKUP(F345,Method!$A$8:$B$16,2,FALSE),0)+G345*IFERROR(VLOOKUP(H345,Method!$A$8:$B$16,2,FALSE),0))</x:f>
      </x:c>
      <x:c r="M345" s="26" t="str">
        <x:f>IFERROR(L345*1000000/(Inputs!$B$7*I345),"")</x:f>
      </x:c>
      <x:c r="N345" s="26" t="str">
        <x:f>IF(M345="","",IF(M345&lt;=Inputs!$B$33*0.86,"A",IF(M345&lt;=Inputs!$B$33*0.94,"B",IF(M345&lt;=Inputs!$B$33*1.06,"C",IF(M345&lt;=Inputs!$B$33*1.18,"D","E")))))</x:f>
      </x:c>
    </x:row>
    <x:row r="346">
      <x:c r="A346" s="26"/>
      <x:c r="B346" s="26"/>
      <x:c r="C346" s="26"/>
      <x:c r="D346" s="26"/>
      <x:c r="E346" s="26"/>
      <x:c r="F346" s="26"/>
      <x:c r="G346" s="26"/>
      <x:c r="H346" s="26"/>
      <x:c r="I346" s="26"/>
      <x:c r="J346" s="26"/>
      <x:c r="K346" s="26" t="str">
        <x:f>IF(COUNTA(C346,E346,G346)=0,"",SUM(C346,E346,G346))</x:f>
      </x:c>
      <x:c r="L346" s="26" t="str">
        <x:f>IF(K346="","",C346*IFERROR(VLOOKUP(D346,Method!$A$8:$B$16,2,FALSE),0)+E346*IFERROR(VLOOKUP(F346,Method!$A$8:$B$16,2,FALSE),0)+G346*IFERROR(VLOOKUP(H346,Method!$A$8:$B$16,2,FALSE),0))</x:f>
      </x:c>
      <x:c r="M346" s="26" t="str">
        <x:f>IFERROR(L346*1000000/(Inputs!$B$7*I346),"")</x:f>
      </x:c>
      <x:c r="N346" s="26" t="str">
        <x:f>IF(M346="","",IF(M346&lt;=Inputs!$B$33*0.86,"A",IF(M346&lt;=Inputs!$B$33*0.94,"B",IF(M346&lt;=Inputs!$B$33*1.06,"C",IF(M346&lt;=Inputs!$B$33*1.18,"D","E")))))</x:f>
      </x:c>
    </x:row>
    <x:row r="347">
      <x:c r="A347" s="26"/>
      <x:c r="B347" s="26"/>
      <x:c r="C347" s="26"/>
      <x:c r="D347" s="26"/>
      <x:c r="E347" s="26"/>
      <x:c r="F347" s="26"/>
      <x:c r="G347" s="26"/>
      <x:c r="H347" s="26"/>
      <x:c r="I347" s="26"/>
      <x:c r="J347" s="26"/>
      <x:c r="K347" s="26" t="str">
        <x:f>IF(COUNTA(C347,E347,G347)=0,"",SUM(C347,E347,G347))</x:f>
      </x:c>
      <x:c r="L347" s="26" t="str">
        <x:f>IF(K347="","",C347*IFERROR(VLOOKUP(D347,Method!$A$8:$B$16,2,FALSE),0)+E347*IFERROR(VLOOKUP(F347,Method!$A$8:$B$16,2,FALSE),0)+G347*IFERROR(VLOOKUP(H347,Method!$A$8:$B$16,2,FALSE),0))</x:f>
      </x:c>
      <x:c r="M347" s="26" t="str">
        <x:f>IFERROR(L347*1000000/(Inputs!$B$7*I347),"")</x:f>
      </x:c>
      <x:c r="N347" s="26" t="str">
        <x:f>IF(M347="","",IF(M347&lt;=Inputs!$B$33*0.86,"A",IF(M347&lt;=Inputs!$B$33*0.94,"B",IF(M347&lt;=Inputs!$B$33*1.06,"C",IF(M347&lt;=Inputs!$B$33*1.18,"D","E")))))</x:f>
      </x:c>
    </x:row>
    <x:row r="348">
      <x:c r="A348" s="26"/>
      <x:c r="B348" s="26"/>
      <x:c r="C348" s="26"/>
      <x:c r="D348" s="26"/>
      <x:c r="E348" s="26"/>
      <x:c r="F348" s="26"/>
      <x:c r="G348" s="26"/>
      <x:c r="H348" s="26"/>
      <x:c r="I348" s="26"/>
      <x:c r="J348" s="26"/>
      <x:c r="K348" s="26" t="str">
        <x:f>IF(COUNTA(C348,E348,G348)=0,"",SUM(C348,E348,G348))</x:f>
      </x:c>
      <x:c r="L348" s="26" t="str">
        <x:f>IF(K348="","",C348*IFERROR(VLOOKUP(D348,Method!$A$8:$B$16,2,FALSE),0)+E348*IFERROR(VLOOKUP(F348,Method!$A$8:$B$16,2,FALSE),0)+G348*IFERROR(VLOOKUP(H348,Method!$A$8:$B$16,2,FALSE),0))</x:f>
      </x:c>
      <x:c r="M348" s="26" t="str">
        <x:f>IFERROR(L348*1000000/(Inputs!$B$7*I348),"")</x:f>
      </x:c>
      <x:c r="N348" s="26" t="str">
        <x:f>IF(M348="","",IF(M348&lt;=Inputs!$B$33*0.86,"A",IF(M348&lt;=Inputs!$B$33*0.94,"B",IF(M348&lt;=Inputs!$B$33*1.06,"C",IF(M348&lt;=Inputs!$B$33*1.18,"D","E")))))</x:f>
      </x:c>
    </x:row>
    <x:row r="349">
      <x:c r="A349" s="26"/>
      <x:c r="B349" s="26"/>
      <x:c r="C349" s="26"/>
      <x:c r="D349" s="26"/>
      <x:c r="E349" s="26"/>
      <x:c r="F349" s="26"/>
      <x:c r="G349" s="26"/>
      <x:c r="H349" s="26"/>
      <x:c r="I349" s="26"/>
      <x:c r="J349" s="26"/>
      <x:c r="K349" s="26" t="str">
        <x:f>IF(COUNTA(C349,E349,G349)=0,"",SUM(C349,E349,G349))</x:f>
      </x:c>
      <x:c r="L349" s="26" t="str">
        <x:f>IF(K349="","",C349*IFERROR(VLOOKUP(D349,Method!$A$8:$B$16,2,FALSE),0)+E349*IFERROR(VLOOKUP(F349,Method!$A$8:$B$16,2,FALSE),0)+G349*IFERROR(VLOOKUP(H349,Method!$A$8:$B$16,2,FALSE),0))</x:f>
      </x:c>
      <x:c r="M349" s="26" t="str">
        <x:f>IFERROR(L349*1000000/(Inputs!$B$7*I349),"")</x:f>
      </x:c>
      <x:c r="N349" s="26" t="str">
        <x:f>IF(M349="","",IF(M349&lt;=Inputs!$B$33*0.86,"A",IF(M349&lt;=Inputs!$B$33*0.94,"B",IF(M349&lt;=Inputs!$B$33*1.06,"C",IF(M349&lt;=Inputs!$B$33*1.18,"D","E")))))</x:f>
      </x:c>
    </x:row>
    <x:row r="350">
      <x:c r="A350" s="26"/>
      <x:c r="B350" s="26"/>
      <x:c r="C350" s="26"/>
      <x:c r="D350" s="26"/>
      <x:c r="E350" s="26"/>
      <x:c r="F350" s="26"/>
      <x:c r="G350" s="26"/>
      <x:c r="H350" s="26"/>
      <x:c r="I350" s="26"/>
      <x:c r="J350" s="26"/>
      <x:c r="K350" s="26" t="str">
        <x:f>IF(COUNTA(C350,E350,G350)=0,"",SUM(C350,E350,G350))</x:f>
      </x:c>
      <x:c r="L350" s="26" t="str">
        <x:f>IF(K350="","",C350*IFERROR(VLOOKUP(D350,Method!$A$8:$B$16,2,FALSE),0)+E350*IFERROR(VLOOKUP(F350,Method!$A$8:$B$16,2,FALSE),0)+G350*IFERROR(VLOOKUP(H350,Method!$A$8:$B$16,2,FALSE),0))</x:f>
      </x:c>
      <x:c r="M350" s="26" t="str">
        <x:f>IFERROR(L350*1000000/(Inputs!$B$7*I350),"")</x:f>
      </x:c>
      <x:c r="N350" s="26" t="str">
        <x:f>IF(M350="","",IF(M350&lt;=Inputs!$B$33*0.86,"A",IF(M350&lt;=Inputs!$B$33*0.94,"B",IF(M350&lt;=Inputs!$B$33*1.06,"C",IF(M350&lt;=Inputs!$B$33*1.18,"D","E")))))</x:f>
      </x:c>
    </x:row>
    <x:row r="351">
      <x:c r="A351" s="26"/>
      <x:c r="B351" s="26"/>
      <x:c r="C351" s="26"/>
      <x:c r="D351" s="26"/>
      <x:c r="E351" s="26"/>
      <x:c r="F351" s="26"/>
      <x:c r="G351" s="26"/>
      <x:c r="H351" s="26"/>
      <x:c r="I351" s="26"/>
      <x:c r="J351" s="26"/>
      <x:c r="K351" s="26" t="str">
        <x:f>IF(COUNTA(C351,E351,G351)=0,"",SUM(C351,E351,G351))</x:f>
      </x:c>
      <x:c r="L351" s="26" t="str">
        <x:f>IF(K351="","",C351*IFERROR(VLOOKUP(D351,Method!$A$8:$B$16,2,FALSE),0)+E351*IFERROR(VLOOKUP(F351,Method!$A$8:$B$16,2,FALSE),0)+G351*IFERROR(VLOOKUP(H351,Method!$A$8:$B$16,2,FALSE),0))</x:f>
      </x:c>
      <x:c r="M351" s="26" t="str">
        <x:f>IFERROR(L351*1000000/(Inputs!$B$7*I351),"")</x:f>
      </x:c>
      <x:c r="N351" s="26" t="str">
        <x:f>IF(M351="","",IF(M351&lt;=Inputs!$B$33*0.86,"A",IF(M351&lt;=Inputs!$B$33*0.94,"B",IF(M351&lt;=Inputs!$B$33*1.06,"C",IF(M351&lt;=Inputs!$B$33*1.18,"D","E")))))</x:f>
      </x:c>
    </x:row>
    <x:row r="352">
      <x:c r="A352" s="26"/>
      <x:c r="B352" s="26"/>
      <x:c r="C352" s="26"/>
      <x:c r="D352" s="26"/>
      <x:c r="E352" s="26"/>
      <x:c r="F352" s="26"/>
      <x:c r="G352" s="26"/>
      <x:c r="H352" s="26"/>
      <x:c r="I352" s="26"/>
      <x:c r="J352" s="26"/>
      <x:c r="K352" s="26" t="str">
        <x:f>IF(COUNTA(C352,E352,G352)=0,"",SUM(C352,E352,G352))</x:f>
      </x:c>
      <x:c r="L352" s="26" t="str">
        <x:f>IF(K352="","",C352*IFERROR(VLOOKUP(D352,Method!$A$8:$B$16,2,FALSE),0)+E352*IFERROR(VLOOKUP(F352,Method!$A$8:$B$16,2,FALSE),0)+G352*IFERROR(VLOOKUP(H352,Method!$A$8:$B$16,2,FALSE),0))</x:f>
      </x:c>
      <x:c r="M352" s="26" t="str">
        <x:f>IFERROR(L352*1000000/(Inputs!$B$7*I352),"")</x:f>
      </x:c>
      <x:c r="N352" s="26" t="str">
        <x:f>IF(M352="","",IF(M352&lt;=Inputs!$B$33*0.86,"A",IF(M352&lt;=Inputs!$B$33*0.94,"B",IF(M352&lt;=Inputs!$B$33*1.06,"C",IF(M352&lt;=Inputs!$B$33*1.18,"D","E")))))</x:f>
      </x:c>
    </x:row>
    <x:row r="353">
      <x:c r="A353" s="26"/>
      <x:c r="B353" s="26"/>
      <x:c r="C353" s="26"/>
      <x:c r="D353" s="26"/>
      <x:c r="E353" s="26"/>
      <x:c r="F353" s="26"/>
      <x:c r="G353" s="26"/>
      <x:c r="H353" s="26"/>
      <x:c r="I353" s="26"/>
      <x:c r="J353" s="26"/>
      <x:c r="K353" s="26" t="str">
        <x:f>IF(COUNTA(C353,E353,G353)=0,"",SUM(C353,E353,G353))</x:f>
      </x:c>
      <x:c r="L353" s="26" t="str">
        <x:f>IF(K353="","",C353*IFERROR(VLOOKUP(D353,Method!$A$8:$B$16,2,FALSE),0)+E353*IFERROR(VLOOKUP(F353,Method!$A$8:$B$16,2,FALSE),0)+G353*IFERROR(VLOOKUP(H353,Method!$A$8:$B$16,2,FALSE),0))</x:f>
      </x:c>
      <x:c r="M353" s="26" t="str">
        <x:f>IFERROR(L353*1000000/(Inputs!$B$7*I353),"")</x:f>
      </x:c>
      <x:c r="N353" s="26" t="str">
        <x:f>IF(M353="","",IF(M353&lt;=Inputs!$B$33*0.86,"A",IF(M353&lt;=Inputs!$B$33*0.94,"B",IF(M353&lt;=Inputs!$B$33*1.06,"C",IF(M353&lt;=Inputs!$B$33*1.18,"D","E")))))</x:f>
      </x:c>
    </x:row>
    <x:row r="354">
      <x:c r="A354" s="26"/>
      <x:c r="B354" s="26"/>
      <x:c r="C354" s="26"/>
      <x:c r="D354" s="26"/>
      <x:c r="E354" s="26"/>
      <x:c r="F354" s="26"/>
      <x:c r="G354" s="26"/>
      <x:c r="H354" s="26"/>
      <x:c r="I354" s="26"/>
      <x:c r="J354" s="26"/>
      <x:c r="K354" s="26" t="str">
        <x:f>IF(COUNTA(C354,E354,G354)=0,"",SUM(C354,E354,G354))</x:f>
      </x:c>
      <x:c r="L354" s="26" t="str">
        <x:f>IF(K354="","",C354*IFERROR(VLOOKUP(D354,Method!$A$8:$B$16,2,FALSE),0)+E354*IFERROR(VLOOKUP(F354,Method!$A$8:$B$16,2,FALSE),0)+G354*IFERROR(VLOOKUP(H354,Method!$A$8:$B$16,2,FALSE),0))</x:f>
      </x:c>
      <x:c r="M354" s="26" t="str">
        <x:f>IFERROR(L354*1000000/(Inputs!$B$7*I354),"")</x:f>
      </x:c>
      <x:c r="N354" s="26" t="str">
        <x:f>IF(M354="","",IF(M354&lt;=Inputs!$B$33*0.86,"A",IF(M354&lt;=Inputs!$B$33*0.94,"B",IF(M354&lt;=Inputs!$B$33*1.06,"C",IF(M354&lt;=Inputs!$B$33*1.18,"D","E")))))</x:f>
      </x:c>
    </x:row>
    <x:row r="355">
      <x:c r="A355" s="26"/>
      <x:c r="B355" s="26"/>
      <x:c r="C355" s="26"/>
      <x:c r="D355" s="26"/>
      <x:c r="E355" s="26"/>
      <x:c r="F355" s="26"/>
      <x:c r="G355" s="26"/>
      <x:c r="H355" s="26"/>
      <x:c r="I355" s="26"/>
      <x:c r="J355" s="26"/>
      <x:c r="K355" s="26" t="str">
        <x:f>IF(COUNTA(C355,E355,G355)=0,"",SUM(C355,E355,G355))</x:f>
      </x:c>
      <x:c r="L355" s="26" t="str">
        <x:f>IF(K355="","",C355*IFERROR(VLOOKUP(D355,Method!$A$8:$B$16,2,FALSE),0)+E355*IFERROR(VLOOKUP(F355,Method!$A$8:$B$16,2,FALSE),0)+G355*IFERROR(VLOOKUP(H355,Method!$A$8:$B$16,2,FALSE),0))</x:f>
      </x:c>
      <x:c r="M355" s="26" t="str">
        <x:f>IFERROR(L355*1000000/(Inputs!$B$7*I355),"")</x:f>
      </x:c>
      <x:c r="N355" s="26" t="str">
        <x:f>IF(M355="","",IF(M355&lt;=Inputs!$B$33*0.86,"A",IF(M355&lt;=Inputs!$B$33*0.94,"B",IF(M355&lt;=Inputs!$B$33*1.06,"C",IF(M355&lt;=Inputs!$B$33*1.18,"D","E")))))</x:f>
      </x:c>
    </x:row>
    <x:row r="356">
      <x:c r="A356" s="26"/>
      <x:c r="B356" s="26"/>
      <x:c r="C356" s="26"/>
      <x:c r="D356" s="26"/>
      <x:c r="E356" s="26"/>
      <x:c r="F356" s="26"/>
      <x:c r="G356" s="26"/>
      <x:c r="H356" s="26"/>
      <x:c r="I356" s="26"/>
      <x:c r="J356" s="26"/>
      <x:c r="K356" s="26" t="str">
        <x:f>IF(COUNTA(C356,E356,G356)=0,"",SUM(C356,E356,G356))</x:f>
      </x:c>
      <x:c r="L356" s="26" t="str">
        <x:f>IF(K356="","",C356*IFERROR(VLOOKUP(D356,Method!$A$8:$B$16,2,FALSE),0)+E356*IFERROR(VLOOKUP(F356,Method!$A$8:$B$16,2,FALSE),0)+G356*IFERROR(VLOOKUP(H356,Method!$A$8:$B$16,2,FALSE),0))</x:f>
      </x:c>
      <x:c r="M356" s="26" t="str">
        <x:f>IFERROR(L356*1000000/(Inputs!$B$7*I356),"")</x:f>
      </x:c>
      <x:c r="N356" s="26" t="str">
        <x:f>IF(M356="","",IF(M356&lt;=Inputs!$B$33*0.86,"A",IF(M356&lt;=Inputs!$B$33*0.94,"B",IF(M356&lt;=Inputs!$B$33*1.06,"C",IF(M356&lt;=Inputs!$B$33*1.18,"D","E")))))</x:f>
      </x:c>
    </x:row>
    <x:row r="357">
      <x:c r="A357" s="26"/>
      <x:c r="B357" s="26"/>
      <x:c r="C357" s="26"/>
      <x:c r="D357" s="26"/>
      <x:c r="E357" s="26"/>
      <x:c r="F357" s="26"/>
      <x:c r="G357" s="26"/>
      <x:c r="H357" s="26"/>
      <x:c r="I357" s="26"/>
      <x:c r="J357" s="26"/>
      <x:c r="K357" s="26" t="str">
        <x:f>IF(COUNTA(C357,E357,G357)=0,"",SUM(C357,E357,G357))</x:f>
      </x:c>
      <x:c r="L357" s="26" t="str">
        <x:f>IF(K357="","",C357*IFERROR(VLOOKUP(D357,Method!$A$8:$B$16,2,FALSE),0)+E357*IFERROR(VLOOKUP(F357,Method!$A$8:$B$16,2,FALSE),0)+G357*IFERROR(VLOOKUP(H357,Method!$A$8:$B$16,2,FALSE),0))</x:f>
      </x:c>
      <x:c r="M357" s="26" t="str">
        <x:f>IFERROR(L357*1000000/(Inputs!$B$7*I357),"")</x:f>
      </x:c>
      <x:c r="N357" s="26" t="str">
        <x:f>IF(M357="","",IF(M357&lt;=Inputs!$B$33*0.86,"A",IF(M357&lt;=Inputs!$B$33*0.94,"B",IF(M357&lt;=Inputs!$B$33*1.06,"C",IF(M357&lt;=Inputs!$B$33*1.18,"D","E")))))</x:f>
      </x:c>
    </x:row>
    <x:row r="358">
      <x:c r="A358" s="26"/>
      <x:c r="B358" s="26"/>
      <x:c r="C358" s="26"/>
      <x:c r="D358" s="26"/>
      <x:c r="E358" s="26"/>
      <x:c r="F358" s="26"/>
      <x:c r="G358" s="26"/>
      <x:c r="H358" s="26"/>
      <x:c r="I358" s="26"/>
      <x:c r="J358" s="26"/>
      <x:c r="K358" s="26" t="str">
        <x:f>IF(COUNTA(C358,E358,G358)=0,"",SUM(C358,E358,G358))</x:f>
      </x:c>
      <x:c r="L358" s="26" t="str">
        <x:f>IF(K358="","",C358*IFERROR(VLOOKUP(D358,Method!$A$8:$B$16,2,FALSE),0)+E358*IFERROR(VLOOKUP(F358,Method!$A$8:$B$16,2,FALSE),0)+G358*IFERROR(VLOOKUP(H358,Method!$A$8:$B$16,2,FALSE),0))</x:f>
      </x:c>
      <x:c r="M358" s="26" t="str">
        <x:f>IFERROR(L358*1000000/(Inputs!$B$7*I358),"")</x:f>
      </x:c>
      <x:c r="N358" s="26" t="str">
        <x:f>IF(M358="","",IF(M358&lt;=Inputs!$B$33*0.86,"A",IF(M358&lt;=Inputs!$B$33*0.94,"B",IF(M358&lt;=Inputs!$B$33*1.06,"C",IF(M358&lt;=Inputs!$B$33*1.18,"D","E")))))</x:f>
      </x:c>
    </x:row>
    <x:row r="359">
      <x:c r="A359" s="26"/>
      <x:c r="B359" s="26"/>
      <x:c r="C359" s="26"/>
      <x:c r="D359" s="26"/>
      <x:c r="E359" s="26"/>
      <x:c r="F359" s="26"/>
      <x:c r="G359" s="26"/>
      <x:c r="H359" s="26"/>
      <x:c r="I359" s="26"/>
      <x:c r="J359" s="26"/>
      <x:c r="K359" s="26" t="str">
        <x:f>IF(COUNTA(C359,E359,G359)=0,"",SUM(C359,E359,G359))</x:f>
      </x:c>
      <x:c r="L359" s="26" t="str">
        <x:f>IF(K359="","",C359*IFERROR(VLOOKUP(D359,Method!$A$8:$B$16,2,FALSE),0)+E359*IFERROR(VLOOKUP(F359,Method!$A$8:$B$16,2,FALSE),0)+G359*IFERROR(VLOOKUP(H359,Method!$A$8:$B$16,2,FALSE),0))</x:f>
      </x:c>
      <x:c r="M359" s="26" t="str">
        <x:f>IFERROR(L359*1000000/(Inputs!$B$7*I359),"")</x:f>
      </x:c>
      <x:c r="N359" s="26" t="str">
        <x:f>IF(M359="","",IF(M359&lt;=Inputs!$B$33*0.86,"A",IF(M359&lt;=Inputs!$B$33*0.94,"B",IF(M359&lt;=Inputs!$B$33*1.06,"C",IF(M359&lt;=Inputs!$B$33*1.18,"D","E")))))</x:f>
      </x:c>
    </x:row>
    <x:row r="360">
      <x:c r="A360" s="26"/>
      <x:c r="B360" s="26"/>
      <x:c r="C360" s="26"/>
      <x:c r="D360" s="26"/>
      <x:c r="E360" s="26"/>
      <x:c r="F360" s="26"/>
      <x:c r="G360" s="26"/>
      <x:c r="H360" s="26"/>
      <x:c r="I360" s="26"/>
      <x:c r="J360" s="26"/>
      <x:c r="K360" s="26" t="str">
        <x:f>IF(COUNTA(C360,E360,G360)=0,"",SUM(C360,E360,G360))</x:f>
      </x:c>
      <x:c r="L360" s="26" t="str">
        <x:f>IF(K360="","",C360*IFERROR(VLOOKUP(D360,Method!$A$8:$B$16,2,FALSE),0)+E360*IFERROR(VLOOKUP(F360,Method!$A$8:$B$16,2,FALSE),0)+G360*IFERROR(VLOOKUP(H360,Method!$A$8:$B$16,2,FALSE),0))</x:f>
      </x:c>
      <x:c r="M360" s="26" t="str">
        <x:f>IFERROR(L360*1000000/(Inputs!$B$7*I360),"")</x:f>
      </x:c>
      <x:c r="N360" s="26" t="str">
        <x:f>IF(M360="","",IF(M360&lt;=Inputs!$B$33*0.86,"A",IF(M360&lt;=Inputs!$B$33*0.94,"B",IF(M360&lt;=Inputs!$B$33*1.06,"C",IF(M360&lt;=Inputs!$B$33*1.18,"D","E")))))</x:f>
      </x:c>
    </x:row>
    <x:row r="361">
      <x:c r="A361" s="26"/>
      <x:c r="B361" s="26"/>
      <x:c r="C361" s="26"/>
      <x:c r="D361" s="26"/>
      <x:c r="E361" s="26"/>
      <x:c r="F361" s="26"/>
      <x:c r="G361" s="26"/>
      <x:c r="H361" s="26"/>
      <x:c r="I361" s="26"/>
      <x:c r="J361" s="26"/>
      <x:c r="K361" s="26" t="str">
        <x:f>IF(COUNTA(C361,E361,G361)=0,"",SUM(C361,E361,G361))</x:f>
      </x:c>
      <x:c r="L361" s="26" t="str">
        <x:f>IF(K361="","",C361*IFERROR(VLOOKUP(D361,Method!$A$8:$B$16,2,FALSE),0)+E361*IFERROR(VLOOKUP(F361,Method!$A$8:$B$16,2,FALSE),0)+G361*IFERROR(VLOOKUP(H361,Method!$A$8:$B$16,2,FALSE),0))</x:f>
      </x:c>
      <x:c r="M361" s="26" t="str">
        <x:f>IFERROR(L361*1000000/(Inputs!$B$7*I361),"")</x:f>
      </x:c>
      <x:c r="N361" s="26" t="str">
        <x:f>IF(M361="","",IF(M361&lt;=Inputs!$B$33*0.86,"A",IF(M361&lt;=Inputs!$B$33*0.94,"B",IF(M361&lt;=Inputs!$B$33*1.06,"C",IF(M361&lt;=Inputs!$B$33*1.18,"D","E")))))</x:f>
      </x:c>
    </x:row>
    <x:row r="362">
      <x:c r="A362" s="26"/>
      <x:c r="B362" s="26"/>
      <x:c r="C362" s="26"/>
      <x:c r="D362" s="26"/>
      <x:c r="E362" s="26"/>
      <x:c r="F362" s="26"/>
      <x:c r="G362" s="26"/>
      <x:c r="H362" s="26"/>
      <x:c r="I362" s="26"/>
      <x:c r="J362" s="26"/>
      <x:c r="K362" s="26" t="str">
        <x:f>IF(COUNTA(C362,E362,G362)=0,"",SUM(C362,E362,G362))</x:f>
      </x:c>
      <x:c r="L362" s="26" t="str">
        <x:f>IF(K362="","",C362*IFERROR(VLOOKUP(D362,Method!$A$8:$B$16,2,FALSE),0)+E362*IFERROR(VLOOKUP(F362,Method!$A$8:$B$16,2,FALSE),0)+G362*IFERROR(VLOOKUP(H362,Method!$A$8:$B$16,2,FALSE),0))</x:f>
      </x:c>
      <x:c r="M362" s="26" t="str">
        <x:f>IFERROR(L362*1000000/(Inputs!$B$7*I362),"")</x:f>
      </x:c>
      <x:c r="N362" s="26" t="str">
        <x:f>IF(M362="","",IF(M362&lt;=Inputs!$B$33*0.86,"A",IF(M362&lt;=Inputs!$B$33*0.94,"B",IF(M362&lt;=Inputs!$B$33*1.06,"C",IF(M362&lt;=Inputs!$B$33*1.18,"D","E")))))</x:f>
      </x:c>
    </x:row>
    <x:row r="363">
      <x:c r="A363" s="26"/>
      <x:c r="B363" s="26"/>
      <x:c r="C363" s="26"/>
      <x:c r="D363" s="26"/>
      <x:c r="E363" s="26"/>
      <x:c r="F363" s="26"/>
      <x:c r="G363" s="26"/>
      <x:c r="H363" s="26"/>
      <x:c r="I363" s="26"/>
      <x:c r="J363" s="26"/>
      <x:c r="K363" s="26" t="str">
        <x:f>IF(COUNTA(C363,E363,G363)=0,"",SUM(C363,E363,G363))</x:f>
      </x:c>
      <x:c r="L363" s="26" t="str">
        <x:f>IF(K363="","",C363*IFERROR(VLOOKUP(D363,Method!$A$8:$B$16,2,FALSE),0)+E363*IFERROR(VLOOKUP(F363,Method!$A$8:$B$16,2,FALSE),0)+G363*IFERROR(VLOOKUP(H363,Method!$A$8:$B$16,2,FALSE),0))</x:f>
      </x:c>
      <x:c r="M363" s="26" t="str">
        <x:f>IFERROR(L363*1000000/(Inputs!$B$7*I363),"")</x:f>
      </x:c>
      <x:c r="N363" s="26" t="str">
        <x:f>IF(M363="","",IF(M363&lt;=Inputs!$B$33*0.86,"A",IF(M363&lt;=Inputs!$B$33*0.94,"B",IF(M363&lt;=Inputs!$B$33*1.06,"C",IF(M363&lt;=Inputs!$B$33*1.18,"D","E")))))</x:f>
      </x:c>
    </x:row>
    <x:row r="364">
      <x:c r="A364" s="26"/>
      <x:c r="B364" s="26"/>
      <x:c r="C364" s="26"/>
      <x:c r="D364" s="26"/>
      <x:c r="E364" s="26"/>
      <x:c r="F364" s="26"/>
      <x:c r="G364" s="26"/>
      <x:c r="H364" s="26"/>
      <x:c r="I364" s="26"/>
      <x:c r="J364" s="26"/>
      <x:c r="K364" s="26" t="str">
        <x:f>IF(COUNTA(C364,E364,G364)=0,"",SUM(C364,E364,G364))</x:f>
      </x:c>
      <x:c r="L364" s="26" t="str">
        <x:f>IF(K364="","",C364*IFERROR(VLOOKUP(D364,Method!$A$8:$B$16,2,FALSE),0)+E364*IFERROR(VLOOKUP(F364,Method!$A$8:$B$16,2,FALSE),0)+G364*IFERROR(VLOOKUP(H364,Method!$A$8:$B$16,2,FALSE),0))</x:f>
      </x:c>
      <x:c r="M364" s="26" t="str">
        <x:f>IFERROR(L364*1000000/(Inputs!$B$7*I364),"")</x:f>
      </x:c>
      <x:c r="N364" s="26" t="str">
        <x:f>IF(M364="","",IF(M364&lt;=Inputs!$B$33*0.86,"A",IF(M364&lt;=Inputs!$B$33*0.94,"B",IF(M364&lt;=Inputs!$B$33*1.06,"C",IF(M364&lt;=Inputs!$B$33*1.18,"D","E")))))</x:f>
      </x:c>
    </x:row>
    <x:row r="365">
      <x:c r="A365" s="26"/>
      <x:c r="B365" s="26"/>
      <x:c r="C365" s="26"/>
      <x:c r="D365" s="26"/>
      <x:c r="E365" s="26"/>
      <x:c r="F365" s="26"/>
      <x:c r="G365" s="26"/>
      <x:c r="H365" s="26"/>
      <x:c r="I365" s="26"/>
      <x:c r="J365" s="26"/>
      <x:c r="K365" s="26" t="str">
        <x:f>IF(COUNTA(C365,E365,G365)=0,"",SUM(C365,E365,G365))</x:f>
      </x:c>
      <x:c r="L365" s="26" t="str">
        <x:f>IF(K365="","",C365*IFERROR(VLOOKUP(D365,Method!$A$8:$B$16,2,FALSE),0)+E365*IFERROR(VLOOKUP(F365,Method!$A$8:$B$16,2,FALSE),0)+G365*IFERROR(VLOOKUP(H365,Method!$A$8:$B$16,2,FALSE),0))</x:f>
      </x:c>
      <x:c r="M365" s="26" t="str">
        <x:f>IFERROR(L365*1000000/(Inputs!$B$7*I365),"")</x:f>
      </x:c>
      <x:c r="N365" s="26" t="str">
        <x:f>IF(M365="","",IF(M365&lt;=Inputs!$B$33*0.86,"A",IF(M365&lt;=Inputs!$B$33*0.94,"B",IF(M365&lt;=Inputs!$B$33*1.06,"C",IF(M365&lt;=Inputs!$B$33*1.18,"D","E")))))</x:f>
      </x:c>
    </x:row>
    <x:row r="366">
      <x:c r="A366" s="26"/>
      <x:c r="B366" s="26"/>
      <x:c r="C366" s="26"/>
      <x:c r="D366" s="26"/>
      <x:c r="E366" s="26"/>
      <x:c r="F366" s="26"/>
      <x:c r="G366" s="26"/>
      <x:c r="H366" s="26"/>
      <x:c r="I366" s="26"/>
      <x:c r="J366" s="26"/>
      <x:c r="K366" s="26" t="str">
        <x:f>IF(COUNTA(C366,E366,G366)=0,"",SUM(C366,E366,G366))</x:f>
      </x:c>
      <x:c r="L366" s="26" t="str">
        <x:f>IF(K366="","",C366*IFERROR(VLOOKUP(D366,Method!$A$8:$B$16,2,FALSE),0)+E366*IFERROR(VLOOKUP(F366,Method!$A$8:$B$16,2,FALSE),0)+G366*IFERROR(VLOOKUP(H366,Method!$A$8:$B$16,2,FALSE),0))</x:f>
      </x:c>
      <x:c r="M366" s="26" t="str">
        <x:f>IFERROR(L366*1000000/(Inputs!$B$7*I366),"")</x:f>
      </x:c>
      <x:c r="N366" s="26" t="str">
        <x:f>IF(M366="","",IF(M366&lt;=Inputs!$B$33*0.86,"A",IF(M366&lt;=Inputs!$B$33*0.94,"B",IF(M366&lt;=Inputs!$B$33*1.06,"C",IF(M366&lt;=Inputs!$B$33*1.18,"D","E")))))</x:f>
      </x:c>
    </x:row>
    <x:row r="367">
      <x:c r="A367" s="26"/>
      <x:c r="B367" s="26"/>
      <x:c r="C367" s="26"/>
      <x:c r="D367" s="26"/>
      <x:c r="E367" s="26"/>
      <x:c r="F367" s="26"/>
      <x:c r="G367" s="26"/>
      <x:c r="H367" s="26"/>
      <x:c r="I367" s="26"/>
      <x:c r="J367" s="26"/>
      <x:c r="K367" s="26" t="str">
        <x:f>IF(COUNTA(C367,E367,G367)=0,"",SUM(C367,E367,G367))</x:f>
      </x:c>
      <x:c r="L367" s="26" t="str">
        <x:f>IF(K367="","",C367*IFERROR(VLOOKUP(D367,Method!$A$8:$B$16,2,FALSE),0)+E367*IFERROR(VLOOKUP(F367,Method!$A$8:$B$16,2,FALSE),0)+G367*IFERROR(VLOOKUP(H367,Method!$A$8:$B$16,2,FALSE),0))</x:f>
      </x:c>
      <x:c r="M367" s="26" t="str">
        <x:f>IFERROR(L367*1000000/(Inputs!$B$7*I367),"")</x:f>
      </x:c>
      <x:c r="N367" s="26" t="str">
        <x:f>IF(M367="","",IF(M367&lt;=Inputs!$B$33*0.86,"A",IF(M367&lt;=Inputs!$B$33*0.94,"B",IF(M367&lt;=Inputs!$B$33*1.06,"C",IF(M367&lt;=Inputs!$B$33*1.18,"D","E")))))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18.75" hidden="0" customWidth="1"/>
    <x:col min="3" max="3" width="32.5" hidden="0" customWidth="1"/>
  </x:cols>
  <x:sheetData>
    <x:row r="1">
      <x:c r="A1" s="23" t="str">
        <x:v>SMC CII / CO2 Calculations</x:v>
      </x:c>
      <x:c r="B1" s="23" t="str"/>
      <x:c r="C1" s="23" t="str"/>
    </x:row>
    <x:row r="2">
      <x:c r="A2" s="24"/>
      <x:c r="B2" s="24"/>
      <x:c r="C2" s="24"/>
    </x:row>
    <x:row r="3">
      <x:c r="A3" s="27" t="str">
        <x:v>Metric</x:v>
      </x:c>
      <x:c r="B3" s="27" t="str">
        <x:v>Formula / Value</x:v>
      </x:c>
      <x:c r="C3" s="27" t="str">
        <x:v>Source</x:v>
      </x:c>
    </x:row>
    <x:row r="4">
      <x:c r="A4" s="25" t="str">
        <x:v>Total Fuel MT</x:v>
      </x:c>
      <x:c r="B4" s="26" t="n">
        <x:f>SUM(Daily_Data!K2:K367)</x:f>
        <x:v>0</x:v>
      </x:c>
      <x:c r="C4" s="26" t="str">
        <x:v>Daily_Data total fuel</x:v>
      </x:c>
    </x:row>
    <x:row r="5">
      <x:c r="A5" s="25" t="str">
        <x:v>Annual CO2 MT</x:v>
      </x:c>
      <x:c r="B5" s="26" t="n">
        <x:f>SUM(Daily_Data!L2:L367)</x:f>
        <x:v>0</x:v>
      </x:c>
      <x:c r="C5" s="26" t="str">
        <x:v>Daily_Data CO2</x:v>
      </x:c>
    </x:row>
    <x:row r="6">
      <x:c r="A6" s="25" t="str">
        <x:v>Distance NM</x:v>
      </x:c>
      <x:c r="B6" s="26" t="n">
        <x:f>SUM(Daily_Data!I2:I367)</x:f>
        <x:v>0</x:v>
      </x:c>
      <x:c r="C6" s="26" t="str">
        <x:v>Daily_Data distance</x:v>
      </x:c>
    </x:row>
    <x:row r="7">
      <x:c r="A7" s="25" t="str">
        <x:v>Hours Underway</x:v>
      </x:c>
      <x:c r="B7" s="26" t="n">
        <x:f>SUM(Daily_Data!J2:J367)</x:f>
        <x:v>0</x:v>
      </x:c>
      <x:c r="C7" s="26" t="str">
        <x:v>Daily_Data hours</x:v>
      </x:c>
    </x:row>
    <x:row r="8">
      <x:c r="A8" s="25" t="str">
        <x:v>Attained CII</x:v>
      </x:c>
      <x:c r="B8" s="26" t="str">
        <x:f>IFERROR(B5*1000000/(Inputs!$B$7*B6),"")</x:f>
      </x:c>
      <x:c r="C8" s="26" t="str">
        <x:v>CO2 grams / DWT / NM</x:v>
      </x:c>
    </x:row>
    <x:row r="9">
      <x:c r="A9" s="25" t="str">
        <x:v>Required CII</x:v>
      </x:c>
      <x:c r="B9" s="26" t="n">
        <x:f>Inputs!B33</x:f>
        <x:v>4.709637498011393</x:v>
      </x:c>
      <x:c r="C9" s="26" t="str">
        <x:v>Inputs required CII</x:v>
      </x:c>
    </x:row>
    <x:row r="10">
      <x:c r="A10" s="25" t="str">
        <x:v>Ratio</x:v>
      </x:c>
      <x:c r="B10" s="26" t="n">
        <x:f>IFERROR(B8/B9,"")</x:f>
        <x:v>0</x:v>
      </x:c>
      <x:c r="C10" s="26" t="str">
        <x:v>Attained / required</x:v>
      </x:c>
    </x:row>
    <x:row r="11">
      <x:c r="A11" s="25" t="str">
        <x:v>Rating</x:v>
      </x:c>
      <x:c r="B11" s="26" t="str">
        <x:f>IF(B10="","",IF(B10&lt;=0.86,"A",IF(B10&lt;=0.94,"B",IF(B10&lt;=1.06,"C",IF(B10&lt;=1.18,"D","E")))))</x:f>
      </x:c>
      <x:c r="C11" s="26" t="str">
        <x:v>A-E threshold</x:v>
      </x:c>
    </x:row>
    <x:row r="12">
      <x:c r="A12" s="25" t="str">
        <x:v>Daily Avg CII</x:v>
      </x:c>
      <x:c r="B12" s="26" t="str">
        <x:f>IFERROR(AVERAGEIF(Daily_Data!M2:M367,"&gt;0",Daily_Data!M2:M367),"")</x:f>
      </x:c>
      <x:c r="C12" s="26" t="str">
        <x:v>Average valid daily CII</x:v>
      </x:c>
    </x:row>
    <x:row r="13">
      <x:c r="A13" s="25" t="str">
        <x:v>Daily Records</x:v>
      </x:c>
      <x:c r="B13" s="26" t="n">
        <x:f>COUNTIF(Daily_Data!A2:A367,"&lt;&gt;")</x:f>
        <x:v>0</x:v>
      </x:c>
      <x:c r="C13" s="26" t="str">
        <x:v>Nonblank date rows</x:v>
      </x:c>
    </x:row>
    <x:row r="14">
      <x:c r="A14" s="25" t="str">
        <x:v>Zero Distance Records</x:v>
      </x:c>
      <x:c r="B14" s="26" t="n">
        <x:f>COUNTIFS(Daily_Data!I2:I367,0,Daily_Data!K2:K367,"&gt;0")</x:f>
        <x:v>0</x:v>
      </x:c>
      <x:c r="C14" s="26" t="str">
        <x:v>Distance = 0 with fuel</x:v>
      </x:c>
    </x:row>
    <x:row r="15">
      <x:c r="A15" s="25" t="str">
        <x:v>Data Quality Comment</x:v>
      </x:c>
      <x:c r="B15" s="26" t="str">
        <x:f>IF(B14&gt;0,"Check zero-distance fuel days before official use","OK")</x:f>
        <x:v>OK</x:v>
      </x:c>
      <x:c r="C15" s="26" t="str">
        <x:v>Review blank distance or fuel type cells</x:v>
      </x:c>
    </x:row>
  </x:sheetData>
  <x:mergeCells>
    <x:mergeCell ref="A1:C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75" hidden="0" customWidth="1"/>
    <x:col min="2" max="2" width="21.25" hidden="0" customWidth="1"/>
    <x:col min="3" max="3" width="11.25" hidden="0" customWidth="1"/>
    <x:col min="4" max="4" width="15" hidden="0" customWidth="1"/>
  </x:cols>
  <x:sheetData>
    <x:row r="1">
      <x:c r="A1" s="27" t="str">
        <x:v>Vessel Code</x:v>
      </x:c>
      <x:c r="B1" s="27" t="str">
        <x:v>Vessel Name</x:v>
      </x:c>
      <x:c r="C1" s="27" t="str">
        <x:v>DWT</x:v>
      </x:c>
      <x:c r="D1" s="27" t="str">
        <x:v>IMO Number</x:v>
      </x:c>
    </x:row>
    <x:row r="2">
      <x:c r="A2" s="26" t="str">
        <x:v>OCEAN_DESTINY</x:v>
      </x:c>
      <x:c r="B2" s="26" t="str">
        <x:v>Ocean Destiny</x:v>
      </x:c>
      <x:c r="C2" s="26" t="n">
        <x:v>55848</x:v>
      </x:c>
      <x:c r="D2" s="26" t="str"/>
    </x:row>
    <x:row r="3">
      <x:c r="A3" s="26" t="str">
        <x:v>OCEAN_FREEDOM</x:v>
      </x:c>
      <x:c r="B3" s="26" t="str">
        <x:v>Ocean Freedom</x:v>
      </x:c>
      <x:c r="C3" s="26" t="n">
        <x:v>55771</x:v>
      </x:c>
      <x:c r="D3" s="26" t="str"/>
    </x:row>
    <x:row r="4">
      <x:c r="A4" s="26" t="str">
        <x:v>OCEAN_DIAMOND</x:v>
      </x:c>
      <x:c r="B4" s="26" t="str">
        <x:v>Ocean Diamond</x:v>
      </x:c>
      <x:c r="C4" s="26" t="n">
        <x:v>58115</x:v>
      </x:c>
      <x:c r="D4" s="26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25" hidden="0" customWidth="1"/>
    <x:col min="2" max="2" width="52.5" hidden="0" customWidth="1"/>
    <x:col min="4" max="4" width="11.25" hidden="0" customWidth="1"/>
    <x:col min="5" max="5" width="15" hidden="0" customWidth="1"/>
  </x:cols>
  <x:sheetData>
    <x:row r="1">
      <x:c r="A1" s="23" t="str">
        <x:v>SMC CII / CO2 Method</x:v>
      </x:c>
      <x:c r="B1" s="23" t="str"/>
      <x:c r="C1" s="24"/>
      <x:c r="D1" s="24"/>
      <x:c r="E1" s="24"/>
    </x:row>
    <x:row r="2">
      <x:c r="A2" s="24"/>
      <x:c r="B2" s="24"/>
      <x:c r="C2" s="24"/>
      <x:c r="D2" s="24"/>
      <x:c r="E2" s="24"/>
    </x:row>
    <x:row r="3">
      <x:c r="A3" s="25" t="str">
        <x:v>Annual CII formula</x:v>
      </x:c>
      <x:c r="B3" s="26" t="str">
        <x:v>CO2 grams / (DWT x nautical miles)</x:v>
      </x:c>
      <x:c r="C3" s="24"/>
      <x:c r="D3" s="24"/>
      <x:c r="E3" s="24"/>
    </x:row>
    <x:row r="4">
      <x:c r="A4" s="25" t="str">
        <x:v>CO2 formula</x:v>
      </x:c>
      <x:c r="B4" s="26" t="str">
        <x:v>Fuel MT x carbon factor (CF)</x:v>
      </x:c>
      <x:c r="C4" s="24"/>
      <x:c r="D4" s="24"/>
      <x:c r="E4" s="24"/>
    </x:row>
    <x:row r="5">
      <x:c r="A5" s="25" t="str">
        <x:v>Official scope</x:v>
      </x:c>
      <x:c r="B5" s="26" t="str">
        <x:v>Annual CII and annual rating; daily/voyage are operational diagnostics</x:v>
      </x:c>
      <x:c r="C5" s="24"/>
      <x:c r="D5" s="24"/>
      <x:c r="E5" s="24"/>
    </x:row>
    <x:row r="6">
      <x:c r="A6" s="24"/>
      <x:c r="B6" s="24"/>
      <x:c r="C6" s="24"/>
      <x:c r="D6" s="24"/>
      <x:c r="E6" s="24"/>
    </x:row>
    <x:row r="7">
      <x:c r="A7" s="27" t="str">
        <x:v>Fuel Type</x:v>
      </x:c>
      <x:c r="B7" s="27" t="str">
        <x:v>CF tCO2/tFuel</x:v>
      </x:c>
      <x:c r="C7" s="24"/>
      <x:c r="D7" s="27" t="str">
        <x:v>Year</x:v>
      </x:c>
      <x:c r="E7" s="27" t="str">
        <x:v>Reduction factor</x:v>
      </x:c>
    </x:row>
    <x:row r="8">
      <x:c r="A8" s="26" t="str">
        <x:v>VLSFO</x:v>
      </x:c>
      <x:c r="B8" s="26" t="n">
        <x:v>3.151</x:v>
      </x:c>
      <x:c r="C8" s="24"/>
      <x:c r="D8" s="26" t="n">
        <x:v>2023</x:v>
      </x:c>
      <x:c r="E8" s="26" t="n">
        <x:v>0.05</x:v>
      </x:c>
    </x:row>
    <x:row r="9">
      <x:c r="A9" s="26" t="str">
        <x:v>LSFO</x:v>
      </x:c>
      <x:c r="B9" s="26" t="n">
        <x:v>3.151</x:v>
      </x:c>
      <x:c r="C9" s="24"/>
      <x:c r="D9" s="26" t="n">
        <x:v>2024</x:v>
      </x:c>
      <x:c r="E9" s="26" t="n">
        <x:v>0.07</x:v>
      </x:c>
    </x:row>
    <x:row r="10">
      <x:c r="A10" s="26" t="str">
        <x:v>LFO</x:v>
      </x:c>
      <x:c r="B10" s="26" t="n">
        <x:v>3.151</x:v>
      </x:c>
      <x:c r="C10" s="24"/>
      <x:c r="D10" s="26" t="n">
        <x:v>2025</x:v>
      </x:c>
      <x:c r="E10" s="26" t="n">
        <x:v>0.09</x:v>
      </x:c>
    </x:row>
    <x:row r="11">
      <x:c r="A11" s="26" t="str">
        <x:v>HFO</x:v>
      </x:c>
      <x:c r="B11" s="26" t="n">
        <x:v>3.114</x:v>
      </x:c>
      <x:c r="C11" s="24"/>
      <x:c r="D11" s="26" t="n">
        <x:v>2026</x:v>
      </x:c>
      <x:c r="E11" s="26" t="n">
        <x:v>0.11</x:v>
      </x:c>
    </x:row>
    <x:row r="12">
      <x:c r="A12" s="26" t="str">
        <x:v>HSFO</x:v>
      </x:c>
      <x:c r="B12" s="26" t="n">
        <x:v>3.114</x:v>
      </x:c>
      <x:c r="C12" s="24"/>
      <x:c r="D12" s="26" t="n">
        <x:v>2027</x:v>
      </x:c>
      <x:c r="E12" s="26" t="n">
        <x:v>0.11</x:v>
      </x:c>
    </x:row>
    <x:row r="13">
      <x:c r="A13" s="26" t="str">
        <x:v>LSMGO</x:v>
      </x:c>
      <x:c r="B13" s="26" t="n">
        <x:v>3.206</x:v>
      </x:c>
      <x:c r="C13" s="24"/>
      <x:c r="D13" s="26" t="n">
        <x:v>2028</x:v>
      </x:c>
      <x:c r="E13" s="26" t="n">
        <x:v>0.11</x:v>
      </x:c>
    </x:row>
    <x:row r="14">
      <x:c r="A14" s="26" t="str">
        <x:v>MGO</x:v>
      </x:c>
      <x:c r="B14" s="26" t="n">
        <x:v>3.206</x:v>
      </x:c>
      <x:c r="C14" s="24"/>
      <x:c r="D14" s="24"/>
      <x:c r="E14" s="24"/>
    </x:row>
    <x:row r="15">
      <x:c r="A15" s="26" t="str">
        <x:v>MDO</x:v>
      </x:c>
      <x:c r="B15" s="26" t="n">
        <x:v>3.206</x:v>
      </x:c>
      <x:c r="C15" s="24"/>
      <x:c r="D15" s="24"/>
      <x:c r="E15" s="24"/>
    </x:row>
    <x:row r="16">
      <x:c r="A16" s="26" t="str">
        <x:v>LNG</x:v>
      </x:c>
      <x:c r="B16" s="26" t="n">
        <x:v>2.75</x:v>
      </x:c>
      <x:c r="C16" s="24"/>
      <x:c r="D16" s="24"/>
      <x:c r="E16" s="24"/>
    </x:row>
    <x:row r="17">
      <x:c r="A17" s="24"/>
      <x:c r="B17" s="24"/>
      <x:c r="C17" s="24"/>
      <x:c r="D17" s="24"/>
      <x:c r="E17" s="24"/>
    </x:row>
    <x:row r="18">
      <x:c r="A18" s="25" t="str">
        <x:v>Noon fuel source</x:v>
      </x:c>
      <x:c r="B18" s="37" t="str">
        <x:v>me_fuel_cons, ae_fuel_cons, boiler_fuel_cons plus fuel type columns</x:v>
      </x:c>
      <x:c r="C18" s="24"/>
      <x:c r="D18" s="24"/>
      <x:c r="E18" s="24"/>
    </x:row>
    <x:row r="19">
      <x:c r="A19" s="25" t="str">
        <x:v>Noon distance source</x:v>
      </x:c>
      <x:c r="B19" s="38" t="str">
        <x:v>distance_made</x:v>
      </x:c>
      <x:c r="C19" s="24"/>
      <x:c r="D19" s="24"/>
      <x:c r="E19" s="24"/>
    </x:row>
    <x:row r="20">
      <x:c r="A20" s="25" t="str">
        <x:v>Noon hours source</x:v>
      </x:c>
      <x:c r="B20" s="38" t="str">
        <x:v>steamed_hours</x:v>
      </x:c>
      <x:c r="C20" s="24"/>
      <x:c r="D20" s="24"/>
      <x:c r="E20" s="24"/>
    </x:row>
    <x:row r="21">
      <x:c r="A21" s="25" t="str">
        <x:v>Zero-distance day</x:v>
      </x:c>
      <x:c r="B21" s="38" t="str">
        <x:v>CO2 is kept, daily CII stays blank because denominator is zero</x:v>
      </x:c>
      <x:c r="C21" s="24"/>
      <x:c r="D21" s="24"/>
      <x:c r="E21" s="24"/>
    </x:row>
    <x:row r="22">
      <x:c r="A22" s="25" t="str">
        <x:v>IMO/DCS style fields</x:v>
      </x:c>
      <x:c r="B22" s="39" t="str">
        <x:v>Fuel by type, distance travelled, hours underway, annual attained CII and rating</x:v>
      </x:c>
      <x:c r="C22" s="24"/>
      <x:c r="D22" s="24"/>
      <x:c r="E22" s="24"/>
    </x:row>
  </x:sheetData>
  <x:mergeCells>
    <x:mergeCell ref="A1:B1"/>
  </x:mergeCells>
  <x:pageMargins left="0.7" right="0.7" top="0.75" bottom="0.75" header="0.3" footer="0.3"/>
</x:worksheet>
</file>